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9_Výzvy+ZD_část 7\"/>
    </mc:Choice>
  </mc:AlternateContent>
  <xr:revisionPtr revIDLastSave="0" documentId="13_ncr:1_{299F0D32-DEAC-4776-B830-49796D4BF99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state="hidden" r:id="rId2"/>
  </sheets>
  <definedNames>
    <definedName name="_xlnm._FilterDatabase" localSheetId="0" hidden="1">List1!$A$6:$S$70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8" i="1" l="1"/>
  <c r="Y8" i="1" s="1"/>
  <c r="X9" i="1"/>
  <c r="Y9" i="1" s="1"/>
  <c r="X10" i="1"/>
  <c r="Y10" i="1" s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Y27" i="1" s="1"/>
  <c r="X28" i="1"/>
  <c r="Y28" i="1" s="1"/>
  <c r="X29" i="1"/>
  <c r="Y29" i="1" s="1"/>
  <c r="X30" i="1"/>
  <c r="Y30" i="1" s="1"/>
  <c r="X31" i="1"/>
  <c r="Y31" i="1" s="1"/>
  <c r="X32" i="1"/>
  <c r="Y32" i="1" s="1"/>
  <c r="X33" i="1"/>
  <c r="Y33" i="1" s="1"/>
  <c r="X34" i="1"/>
  <c r="Y34" i="1" s="1"/>
  <c r="X35" i="1"/>
  <c r="Y35" i="1" s="1"/>
  <c r="X36" i="1"/>
  <c r="Y36" i="1" s="1"/>
  <c r="X37" i="1"/>
  <c r="Y37" i="1" s="1"/>
  <c r="X38" i="1"/>
  <c r="Y38" i="1" s="1"/>
  <c r="X39" i="1"/>
  <c r="Y39" i="1" s="1"/>
  <c r="X40" i="1"/>
  <c r="Y40" i="1" s="1"/>
  <c r="X41" i="1"/>
  <c r="Y41" i="1" s="1"/>
  <c r="X42" i="1"/>
  <c r="Y42" i="1" s="1"/>
  <c r="X43" i="1"/>
  <c r="Y43" i="1" s="1"/>
  <c r="X44" i="1"/>
  <c r="Y44" i="1" s="1"/>
  <c r="X45" i="1"/>
  <c r="Y45" i="1" s="1"/>
  <c r="X46" i="1"/>
  <c r="Y46" i="1" s="1"/>
  <c r="X47" i="1"/>
  <c r="Y47" i="1" s="1"/>
  <c r="X48" i="1"/>
  <c r="Y48" i="1" s="1"/>
  <c r="X49" i="1"/>
  <c r="Y49" i="1" s="1"/>
  <c r="X50" i="1"/>
  <c r="Y50" i="1" s="1"/>
  <c r="X51" i="1"/>
  <c r="Y51" i="1" s="1"/>
  <c r="X52" i="1"/>
  <c r="Y52" i="1" s="1"/>
  <c r="X53" i="1"/>
  <c r="Y53" i="1" s="1"/>
  <c r="X54" i="1"/>
  <c r="Y54" i="1" s="1"/>
  <c r="X55" i="1"/>
  <c r="Y55" i="1" s="1"/>
  <c r="X56" i="1"/>
  <c r="Y56" i="1" s="1"/>
  <c r="X57" i="1"/>
  <c r="Y57" i="1" s="1"/>
  <c r="X58" i="1"/>
  <c r="Y58" i="1" s="1"/>
  <c r="X59" i="1"/>
  <c r="Y59" i="1" s="1"/>
  <c r="X60" i="1"/>
  <c r="Y60" i="1" s="1"/>
  <c r="X61" i="1"/>
  <c r="Y61" i="1" s="1"/>
  <c r="X62" i="1"/>
  <c r="Y62" i="1" s="1"/>
  <c r="X63" i="1"/>
  <c r="Y63" i="1" s="1"/>
  <c r="X64" i="1"/>
  <c r="Y64" i="1" s="1"/>
  <c r="X65" i="1"/>
  <c r="Y65" i="1" s="1"/>
  <c r="X66" i="1"/>
  <c r="Y66" i="1" s="1"/>
  <c r="X67" i="1"/>
  <c r="Y67" i="1" s="1"/>
  <c r="X68" i="1"/>
  <c r="Y68" i="1" s="1"/>
  <c r="X69" i="1"/>
  <c r="Y69" i="1" s="1"/>
  <c r="X70" i="1"/>
  <c r="Y70" i="1" s="1"/>
  <c r="X7" i="1"/>
  <c r="Y7" i="1" s="1"/>
  <c r="Y71" i="1" s="1"/>
  <c r="Z71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" i="1"/>
  <c r="X71" i="1" l="1"/>
  <c r="L37" i="1"/>
  <c r="L36" i="1"/>
  <c r="L35" i="1"/>
  <c r="L31" i="1"/>
  <c r="L26" i="1"/>
  <c r="L25" i="1"/>
  <c r="L24" i="1"/>
  <c r="L20" i="1"/>
  <c r="L19" i="1"/>
</calcChain>
</file>

<file path=xl/sharedStrings.xml><?xml version="1.0" encoding="utf-8"?>
<sst xmlns="http://schemas.openxmlformats.org/spreadsheetml/2006/main" count="757" uniqueCount="246">
  <si>
    <t>Název 2</t>
  </si>
  <si>
    <t>Revize výkresu</t>
  </si>
  <si>
    <t>Ta/ks</t>
  </si>
  <si>
    <t>Ta/Předzásoba</t>
  </si>
  <si>
    <t>6.3. - 5.5.2022</t>
  </si>
  <si>
    <t>S355MC  /DIN1543</t>
  </si>
  <si>
    <t>997300042700</t>
  </si>
  <si>
    <t>PLATE</t>
  </si>
  <si>
    <t>1 401 401 25 14</t>
  </si>
  <si>
    <t>P12 S355 MC</t>
  </si>
  <si>
    <t>DIN 1543</t>
  </si>
  <si>
    <t>Ta/celkové množství</t>
  </si>
  <si>
    <t>Požadovaná operace</t>
  </si>
  <si>
    <t>PLECH 12 1100 3000</t>
  </si>
  <si>
    <t>S355MC  /EN 10051</t>
  </si>
  <si>
    <t>C9409466</t>
  </si>
  <si>
    <t>LEFT SHEET</t>
  </si>
  <si>
    <t>9409466</t>
  </si>
  <si>
    <t>E</t>
  </si>
  <si>
    <t>EN 10051</t>
  </si>
  <si>
    <t>C9409522</t>
  </si>
  <si>
    <t>RIGHT SHEET</t>
  </si>
  <si>
    <t>9409522</t>
  </si>
  <si>
    <t>J1070616DELTA</t>
  </si>
  <si>
    <t>TOLE FACE</t>
  </si>
  <si>
    <t>1070616DELTA</t>
  </si>
  <si>
    <t>C</t>
  </si>
  <si>
    <t>J9409521DELTA</t>
  </si>
  <si>
    <t>FRONT FACE</t>
  </si>
  <si>
    <t>9409521DELTA</t>
  </si>
  <si>
    <t>H</t>
  </si>
  <si>
    <t>PLECH 12 1500 3000</t>
  </si>
  <si>
    <t>S235JR+N/EN 10051</t>
  </si>
  <si>
    <t>995033008800</t>
  </si>
  <si>
    <t>BLECH</t>
  </si>
  <si>
    <t>2285393_1</t>
  </si>
  <si>
    <t>P12 S235JR+N</t>
  </si>
  <si>
    <t>999177750800</t>
  </si>
  <si>
    <t>PLATTE</t>
  </si>
  <si>
    <t>195 441 13 06</t>
  </si>
  <si>
    <t>1.0978  /EN 10027-2</t>
  </si>
  <si>
    <t>977402004300</t>
  </si>
  <si>
    <t>COVER</t>
  </si>
  <si>
    <t>179 446 90 04</t>
  </si>
  <si>
    <t>P12 1.0978</t>
  </si>
  <si>
    <t>EN 10027-2</t>
  </si>
  <si>
    <t>S235JR  /EN 10051/MORENY</t>
  </si>
  <si>
    <t>C52244222302</t>
  </si>
  <si>
    <t>PLATTE MOTOR</t>
  </si>
  <si>
    <t>5 224 422 23 02</t>
  </si>
  <si>
    <t>977402005400</t>
  </si>
  <si>
    <t>179 446 90 02</t>
  </si>
  <si>
    <t>977400003300</t>
  </si>
  <si>
    <t>COVER OUTER MAST</t>
  </si>
  <si>
    <t>177 446 90 00</t>
  </si>
  <si>
    <t>JLMH14014220124</t>
  </si>
  <si>
    <t>CONTAINER WALL</t>
  </si>
  <si>
    <t>1 401 422 01 24</t>
  </si>
  <si>
    <t>P12 S355MC</t>
  </si>
  <si>
    <t>995044001600</t>
  </si>
  <si>
    <t>2335397_1</t>
  </si>
  <si>
    <t>997300042600</t>
  </si>
  <si>
    <t>SUPPORT</t>
  </si>
  <si>
    <t>1 401 401 09 72</t>
  </si>
  <si>
    <t>J2876070</t>
  </si>
  <si>
    <t>Abschlussblech links</t>
  </si>
  <si>
    <t>2876070</t>
  </si>
  <si>
    <t>J2876074</t>
  </si>
  <si>
    <t>Abschlussblech rechts</t>
  </si>
  <si>
    <t>2876074</t>
  </si>
  <si>
    <t>J2940360</t>
  </si>
  <si>
    <t>Anschlussblech</t>
  </si>
  <si>
    <t>2940360</t>
  </si>
  <si>
    <t>S235JRC+N/EN 10051</t>
  </si>
  <si>
    <t>JKION52314461313</t>
  </si>
  <si>
    <t>5 231 446 13 13</t>
  </si>
  <si>
    <t>P12 S235JRC+N</t>
  </si>
  <si>
    <t>JKION52314461310</t>
  </si>
  <si>
    <t>5 231 446 13 10</t>
  </si>
  <si>
    <t>977400008500</t>
  </si>
  <si>
    <t>178 446 90 01</t>
  </si>
  <si>
    <t>LMH3594070816</t>
  </si>
  <si>
    <t>359 407 08 16</t>
  </si>
  <si>
    <t>995032223200</t>
  </si>
  <si>
    <t>2304205_12</t>
  </si>
  <si>
    <t>3G</t>
  </si>
  <si>
    <t>995032225600</t>
  </si>
  <si>
    <t>2304461_12</t>
  </si>
  <si>
    <t>4H</t>
  </si>
  <si>
    <t>J2876703</t>
  </si>
  <si>
    <t>Abschlussblech</t>
  </si>
  <si>
    <t>2876703</t>
  </si>
  <si>
    <t>J2883836</t>
  </si>
  <si>
    <t>2883836</t>
  </si>
  <si>
    <t>J2942794</t>
  </si>
  <si>
    <t>Halter Uberkornrutsche *</t>
  </si>
  <si>
    <t>2942794</t>
  </si>
  <si>
    <t>0A</t>
  </si>
  <si>
    <t>995032213400</t>
  </si>
  <si>
    <t>2328853_86</t>
  </si>
  <si>
    <t>18L</t>
  </si>
  <si>
    <t>995032213900</t>
  </si>
  <si>
    <t>2328853_91</t>
  </si>
  <si>
    <t>995033056100</t>
  </si>
  <si>
    <t>BLECH HALTER</t>
  </si>
  <si>
    <t>2372830</t>
  </si>
  <si>
    <t>997300045200</t>
  </si>
  <si>
    <t>359 212 12 05</t>
  </si>
  <si>
    <t>997300045300</t>
  </si>
  <si>
    <t>359 212 12 07</t>
  </si>
  <si>
    <t>995035000900</t>
  </si>
  <si>
    <t>BOSS</t>
  </si>
  <si>
    <t>T107 049</t>
  </si>
  <si>
    <t>J9503418V</t>
  </si>
  <si>
    <t>TOLE 127 X 67</t>
  </si>
  <si>
    <t>9503418V</t>
  </si>
  <si>
    <t>J2880918</t>
  </si>
  <si>
    <t>2880918</t>
  </si>
  <si>
    <t>995034001200</t>
  </si>
  <si>
    <t>DIPPER BEARING SPACER</t>
  </si>
  <si>
    <t>6112 604M1</t>
  </si>
  <si>
    <t>J2881161</t>
  </si>
  <si>
    <t>GRUNDPLATTE</t>
  </si>
  <si>
    <t>2881161</t>
  </si>
  <si>
    <t>JKION52314451514</t>
  </si>
  <si>
    <t>5 231 445 15 14</t>
  </si>
  <si>
    <t>J2617472</t>
  </si>
  <si>
    <t>Rippe</t>
  </si>
  <si>
    <t>2617472</t>
  </si>
  <si>
    <t>J2617476</t>
  </si>
  <si>
    <t>2617476</t>
  </si>
  <si>
    <t>999168000300</t>
  </si>
  <si>
    <t>FLACHTEIL</t>
  </si>
  <si>
    <t>277 742</t>
  </si>
  <si>
    <t>A</t>
  </si>
  <si>
    <t>995044006000</t>
  </si>
  <si>
    <t>2335557_OKO</t>
  </si>
  <si>
    <t>J2876443</t>
  </si>
  <si>
    <t>Lasche Zylinder</t>
  </si>
  <si>
    <t>2876443</t>
  </si>
  <si>
    <t>J11204330149</t>
  </si>
  <si>
    <t>PLATE 12</t>
  </si>
  <si>
    <t>11204330149</t>
  </si>
  <si>
    <t>995034002100</t>
  </si>
  <si>
    <t>HYD BKT SHORT</t>
  </si>
  <si>
    <t>6115 014M1</t>
  </si>
  <si>
    <t>C9207874</t>
  </si>
  <si>
    <t>YOKE</t>
  </si>
  <si>
    <t>9207874</t>
  </si>
  <si>
    <t>C9409543</t>
  </si>
  <si>
    <t>SHOCK ABSORBER</t>
  </si>
  <si>
    <t>9409543</t>
  </si>
  <si>
    <t>C9412520</t>
  </si>
  <si>
    <t>RENFORT</t>
  </si>
  <si>
    <t>9412520</t>
  </si>
  <si>
    <t>C9412521</t>
  </si>
  <si>
    <t>REINFORCEMENT</t>
  </si>
  <si>
    <t>9412521</t>
  </si>
  <si>
    <t>J2881163</t>
  </si>
  <si>
    <t>Anschweisscheibe</t>
  </si>
  <si>
    <t>2881163</t>
  </si>
  <si>
    <t>J2881165</t>
  </si>
  <si>
    <t>Lasche 12X100X123</t>
  </si>
  <si>
    <t>2881165</t>
  </si>
  <si>
    <t>JKION52314461311</t>
  </si>
  <si>
    <t>5 231 446 13 11</t>
  </si>
  <si>
    <t>NIFTYK00239</t>
  </si>
  <si>
    <t>FLANGE - DRIVE MOTOR</t>
  </si>
  <si>
    <t>K00239</t>
  </si>
  <si>
    <t>3B</t>
  </si>
  <si>
    <t>JKION52314461314</t>
  </si>
  <si>
    <t>5 231 446 13 14</t>
  </si>
  <si>
    <t>J2547127</t>
  </si>
  <si>
    <t>ANSCHLANGPLATE</t>
  </si>
  <si>
    <t>2547127</t>
  </si>
  <si>
    <t>JKION52314461316</t>
  </si>
  <si>
    <t>5 231 446 13 16</t>
  </si>
  <si>
    <t>995024153400</t>
  </si>
  <si>
    <t>SEITENPLATTE</t>
  </si>
  <si>
    <t>2000071203</t>
  </si>
  <si>
    <t>JKION52314451519</t>
  </si>
  <si>
    <t>5 231 445 15 19</t>
  </si>
  <si>
    <t>JKION52314451515</t>
  </si>
  <si>
    <t>5 231 445 15 15</t>
  </si>
  <si>
    <t>C1109464</t>
  </si>
  <si>
    <t>1109464</t>
  </si>
  <si>
    <t>C9409538</t>
  </si>
  <si>
    <t>9409538</t>
  </si>
  <si>
    <t>999168005300</t>
  </si>
  <si>
    <t>277 739</t>
  </si>
  <si>
    <t>C9409555</t>
  </si>
  <si>
    <t>FRONT LEAF</t>
  </si>
  <si>
    <t>9409555</t>
  </si>
  <si>
    <t>995032098900</t>
  </si>
  <si>
    <t>2203950_3</t>
  </si>
  <si>
    <t>C11204330135</t>
  </si>
  <si>
    <t>11204330135</t>
  </si>
  <si>
    <t>Materiál</t>
  </si>
  <si>
    <t>Pálit dle platného programu pro č.v., ojehlit, kontrola tvaru a rozměrů dle KD.</t>
  </si>
  <si>
    <t>Pálit dle platného programu pro č.v., srazit hrany po pálení  0,5 x 45° včetně otvorů, kontrola tvaru a rozměrů dle KD.</t>
  </si>
  <si>
    <t>Pálit dle platného programu pro č.v. (+ gravírovat linie ohybu), ojehlit, kontrola tvaru a rozměrů dle KD.</t>
  </si>
  <si>
    <t>Pálit dle platného programu pro č.v. (předpálit 8x d9mm, 2x d18mm , 2x d6mm), ojehlit, kontrola tvaru a rozměrů dle KD.</t>
  </si>
  <si>
    <t>Pálit dle platného programu pro č.v. (pro M8 - 4x předpálit na d6mm) , ojehlit, kontrola tvaru a rozměrů dle KD.</t>
  </si>
  <si>
    <t>Pálit dle platného programu pro č.v. (pro M8 - 22x předpálit d6mm), ojehlit, kontrola tvaru a rozměrů dle KD.</t>
  </si>
  <si>
    <t>Pálit dle platného programu pro č.v., srazit hrany po pálení  0,5 x 45°, kontrola tvaru a rozměrů dle KD.</t>
  </si>
  <si>
    <t>Pálit dle platného programu pro č.v. (předpálit  4x d4,2mm, 4x d3,8mm), ojehlit, kontrola tvaru a rozměrů dle KD.</t>
  </si>
  <si>
    <t xml:space="preserve">Povolená náhrada 1 </t>
  </si>
  <si>
    <t>Povolená náhrada 2</t>
  </si>
  <si>
    <t>Povolená náhrada 3</t>
  </si>
  <si>
    <t>P12 - S355MC / EN 10051 1500X3000</t>
  </si>
  <si>
    <t>P12 - S235JR+N / EN 10051 1500X3000</t>
  </si>
  <si>
    <t>P12 - S235JRC+N / EN 10051 1500X3000</t>
  </si>
  <si>
    <t>P12 - S235JRC+N MOŘ. / EN 10051 1500X3000</t>
  </si>
  <si>
    <t>jkion52314461314</t>
  </si>
  <si>
    <t>138316030000</t>
  </si>
  <si>
    <t>136234302300</t>
  </si>
  <si>
    <t>jkion52314461310</t>
  </si>
  <si>
    <t>j2617476</t>
  </si>
  <si>
    <t>995032250300</t>
  </si>
  <si>
    <t>995032244200</t>
  </si>
  <si>
    <t>P12 - S235JRC+N KARTAČ. / EN 10051 1500X3000</t>
  </si>
  <si>
    <t>Povolená náhrada 4</t>
  </si>
  <si>
    <t>VZ Nadlimitní: Pálení výkresových dílů  - část 7</t>
  </si>
  <si>
    <t>Rámcová dohoda S328/22</t>
  </si>
  <si>
    <t>Příloha č. 2 - Technická specifikace a ceník + výkresová dokumentace</t>
  </si>
  <si>
    <t>Artikl</t>
  </si>
  <si>
    <t>Číslo výkresu</t>
  </si>
  <si>
    <t>Norma</t>
  </si>
  <si>
    <t xml:space="preserve">Předzásoba požadované množství </t>
  </si>
  <si>
    <t>Měrná jednotka</t>
  </si>
  <si>
    <t>ks</t>
  </si>
  <si>
    <t>Maximální množství odběru  MJ  včetně předzásoby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</si>
  <si>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</si>
  <si>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</si>
  <si>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</si>
  <si>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</si>
  <si>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</si>
  <si>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>Pokud je v KD uvedeno, pálit dle tolerančních polí normy ISO 9013 uvedených v KD.</t>
  </si>
  <si>
    <t>Pokud není v KD uvedeno, kvalita řezu dle normy ISO 9013-231.</t>
  </si>
  <si>
    <t>U tl. 20mm tolerujeme drsnost řezu do Rz=100µm.</t>
  </si>
  <si>
    <t>Identifikační údaje:</t>
  </si>
  <si>
    <t>IČO:</t>
  </si>
  <si>
    <t>Náklady životního cyklu v Kč bez DPH</t>
  </si>
  <si>
    <t>Odhadovaný Ta čas za maximální množství v této části je  291 hod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</si>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</sst>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[$-405]General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indexed="18"/>
      <name val="Microsoft Sans Serif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5" fillId="0" borderId="0" applyBorder="0" applyProtection="0"/>
  </cellStyleXfs>
  <cellXfs count="73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6" fillId="4" borderId="3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1" fontId="7" fillId="7" borderId="0" xfId="1" applyNumberFormat="1" applyFont="1" applyFill="1" applyAlignment="1">
      <alignment horizontal="left"/>
    </xf>
    <xf numFmtId="0" fontId="0" fillId="7" borderId="0" xfId="0" applyFill="1"/>
    <xf numFmtId="0" fontId="4" fillId="0" borderId="0" xfId="0" applyFont="1"/>
    <xf numFmtId="0" fontId="8" fillId="8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6" borderId="0" xfId="0" applyFont="1" applyFill="1"/>
    <xf numFmtId="0" fontId="12" fillId="0" borderId="0" xfId="0" applyFont="1"/>
    <xf numFmtId="0" fontId="5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left"/>
    </xf>
    <xf numFmtId="49" fontId="16" fillId="0" borderId="9" xfId="2" applyNumberFormat="1" applyFont="1" applyBorder="1" applyAlignment="1">
      <alignment horizontal="left"/>
    </xf>
    <xf numFmtId="49" fontId="17" fillId="0" borderId="0" xfId="2" applyNumberFormat="1" applyFont="1"/>
    <xf numFmtId="49" fontId="17" fillId="0" borderId="0" xfId="2" applyNumberFormat="1" applyFont="1" applyAlignment="1">
      <alignment horizontal="center"/>
    </xf>
    <xf numFmtId="49" fontId="17" fillId="0" borderId="10" xfId="2" applyNumberFormat="1" applyFont="1" applyBorder="1" applyAlignment="1">
      <alignment horizontal="left" wrapText="1"/>
    </xf>
    <xf numFmtId="49" fontId="17" fillId="0" borderId="11" xfId="2" applyNumberFormat="1" applyFont="1" applyBorder="1" applyAlignment="1">
      <alignment horizontal="left" wrapText="1"/>
    </xf>
    <xf numFmtId="49" fontId="17" fillId="0" borderId="10" xfId="2" applyNumberFormat="1" applyFont="1" applyBorder="1" applyAlignment="1">
      <alignment horizontal="left"/>
    </xf>
    <xf numFmtId="49" fontId="17" fillId="0" borderId="11" xfId="2" applyNumberFormat="1" applyFont="1" applyBorder="1" applyAlignment="1">
      <alignment horizontal="left"/>
    </xf>
    <xf numFmtId="49" fontId="17" fillId="0" borderId="10" xfId="2" applyNumberFormat="1" applyFont="1" applyBorder="1" applyAlignment="1">
      <alignment horizontal="left" vertical="top" wrapText="1"/>
    </xf>
    <xf numFmtId="49" fontId="17" fillId="0" borderId="11" xfId="2" applyNumberFormat="1" applyFont="1" applyBorder="1" applyAlignment="1">
      <alignment horizontal="left" vertical="top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7" borderId="13" xfId="0" applyNumberFormat="1" applyFont="1" applyFill="1" applyBorder="1" applyAlignment="1">
      <alignment horizontal="center" vertical="center" wrapText="1"/>
    </xf>
    <xf numFmtId="164" fontId="10" fillId="7" borderId="14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164" fontId="10" fillId="7" borderId="17" xfId="0" applyNumberFormat="1" applyFont="1" applyFill="1" applyBorder="1" applyAlignment="1">
      <alignment horizontal="center" vertical="center" wrapText="1"/>
    </xf>
    <xf numFmtId="164" fontId="10" fillId="11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11" borderId="5" xfId="0" applyFont="1" applyFill="1" applyBorder="1" applyAlignment="1" applyProtection="1">
      <alignment horizontal="center" vertical="center" wrapText="1"/>
      <protection locked="0"/>
    </xf>
    <xf numFmtId="0" fontId="10" fillId="11" borderId="5" xfId="0" applyFont="1" applyFill="1" applyBorder="1" applyAlignment="1">
      <alignment horizontal="center" vertical="center" wrapText="1"/>
    </xf>
    <xf numFmtId="164" fontId="18" fillId="11" borderId="5" xfId="0" applyNumberFormat="1" applyFont="1" applyFill="1" applyBorder="1" applyAlignment="1">
      <alignment horizontal="center" vertical="center" wrapText="1"/>
    </xf>
    <xf numFmtId="164" fontId="18" fillId="11" borderId="6" xfId="0" applyNumberFormat="1" applyFont="1" applyFill="1" applyBorder="1" applyAlignment="1">
      <alignment horizontal="center" vertical="center" wrapText="1"/>
    </xf>
    <xf numFmtId="164" fontId="10" fillId="9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8" xfId="0" applyFont="1" applyFill="1" applyBorder="1" applyAlignment="1" applyProtection="1">
      <alignment horizontal="center" vertical="center" wrapText="1"/>
      <protection locked="0"/>
    </xf>
    <xf numFmtId="164" fontId="10" fillId="9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2" xfId="0" applyFont="1" applyFill="1" applyBorder="1" applyAlignment="1" applyProtection="1">
      <alignment horizontal="center" vertical="center" wrapText="1"/>
      <protection locked="0"/>
    </xf>
    <xf numFmtId="164" fontId="10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10" fillId="9" borderId="16" xfId="0" applyFont="1" applyFill="1" applyBorder="1" applyAlignment="1" applyProtection="1">
      <alignment horizontal="center" vertical="center" wrapText="1"/>
      <protection locked="0"/>
    </xf>
    <xf numFmtId="0" fontId="14" fillId="10" borderId="2" xfId="0" applyFont="1" applyFill="1" applyBorder="1" applyAlignment="1" applyProtection="1">
      <alignment horizontal="center"/>
      <protection locked="0"/>
    </xf>
    <xf numFmtId="0" fontId="8" fillId="11" borderId="18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</cellXfs>
  <cellStyles count="3">
    <cellStyle name="Normální" xfId="0" builtinId="0"/>
    <cellStyle name="Normální 2" xfId="2" xr:uid="{A149F2EE-3AC0-4784-AF59-9814ACE896BB}"/>
    <cellStyle name="Normální 8" xfId="1" xr:uid="{F84BC8BC-070B-45EF-B7BF-951393DB93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84"/>
  <sheetViews>
    <sheetView tabSelected="1" topLeftCell="A57" zoomScale="85" zoomScaleNormal="85" workbookViewId="0">
      <selection activeCell="F80" sqref="F80"/>
    </sheetView>
  </sheetViews>
  <sheetFormatPr defaultColWidth="8.7109375" defaultRowHeight="14.25" x14ac:dyDescent="0.2"/>
  <cols>
    <col min="1" max="1" width="26.85546875" style="6" bestFit="1" customWidth="1"/>
    <col min="2" max="2" width="25.5703125" style="6" hidden="1" customWidth="1"/>
    <col min="3" max="3" width="17.28515625" style="6" bestFit="1" customWidth="1"/>
    <col min="4" max="4" width="24.140625" style="6" bestFit="1" customWidth="1"/>
    <col min="5" max="5" width="20.28515625" style="6" customWidth="1"/>
    <col min="6" max="6" width="14.7109375" style="6" customWidth="1"/>
    <col min="7" max="7" width="19.140625" style="6" customWidth="1"/>
    <col min="8" max="8" width="16.5703125" style="6" customWidth="1"/>
    <col min="9" max="9" width="26.140625" style="7" customWidth="1"/>
    <col min="10" max="10" width="26" style="7" customWidth="1"/>
    <col min="11" max="11" width="25.42578125" style="7" customWidth="1"/>
    <col min="12" max="12" width="21.85546875" style="7" customWidth="1"/>
    <col min="13" max="13" width="0" style="6" hidden="1" customWidth="1"/>
    <col min="14" max="14" width="14" style="6" customWidth="1"/>
    <col min="15" max="15" width="14.7109375" style="6" hidden="1" customWidth="1"/>
    <col min="16" max="16" width="10.5703125" style="6" hidden="1" customWidth="1"/>
    <col min="17" max="17" width="16" style="6" hidden="1" customWidth="1"/>
    <col min="18" max="18" width="16" style="6" customWidth="1"/>
    <col min="19" max="19" width="31.85546875" style="6" customWidth="1"/>
    <col min="20" max="20" width="12.28515625" style="6" customWidth="1"/>
    <col min="21" max="21" width="14.7109375" style="6" customWidth="1"/>
    <col min="22" max="22" width="12.42578125" style="6" customWidth="1"/>
    <col min="23" max="23" width="14.7109375" style="6" customWidth="1"/>
    <col min="24" max="24" width="14.5703125" style="6" customWidth="1"/>
    <col min="25" max="25" width="13.5703125" style="6" customWidth="1"/>
    <col min="26" max="26" width="0" style="6" hidden="1" customWidth="1"/>
    <col min="27" max="16384" width="8.7109375" style="6"/>
  </cols>
  <sheetData>
    <row r="2" spans="1:26" ht="15.75" x14ac:dyDescent="0.25">
      <c r="A2" s="11" t="s">
        <v>222</v>
      </c>
      <c r="B2" s="12"/>
      <c r="C2" s="12"/>
      <c r="D2"/>
      <c r="F2" s="13"/>
    </row>
    <row r="3" spans="1:26" ht="15.75" x14ac:dyDescent="0.25">
      <c r="A3" s="11" t="s">
        <v>223</v>
      </c>
      <c r="B3" s="12"/>
      <c r="C3" s="12"/>
      <c r="D3"/>
    </row>
    <row r="4" spans="1:26" ht="15.75" x14ac:dyDescent="0.25">
      <c r="A4" s="11" t="s">
        <v>224</v>
      </c>
      <c r="B4" s="12"/>
      <c r="C4" s="12"/>
      <c r="D4"/>
      <c r="S4" s="4"/>
    </row>
    <row r="5" spans="1:26" ht="13.5" thickBot="1" x14ac:dyDescent="0.25">
      <c r="A5" s="1"/>
      <c r="B5" s="1"/>
      <c r="C5" s="2"/>
      <c r="D5" s="1"/>
      <c r="E5" s="2"/>
      <c r="F5" s="3"/>
      <c r="G5" s="3"/>
      <c r="H5" s="3"/>
      <c r="I5" s="8"/>
      <c r="J5" s="8"/>
      <c r="K5" s="8"/>
      <c r="L5" s="8"/>
      <c r="M5" s="1"/>
      <c r="N5" s="4"/>
      <c r="O5" s="4"/>
      <c r="P5" s="5"/>
      <c r="Q5" s="4"/>
      <c r="R5" s="4"/>
      <c r="S5" s="4"/>
    </row>
    <row r="6" spans="1:26" ht="64.5" thickBot="1" x14ac:dyDescent="0.25">
      <c r="A6" s="14" t="s">
        <v>197</v>
      </c>
      <c r="B6" s="15" t="s">
        <v>225</v>
      </c>
      <c r="C6" s="15" t="s">
        <v>225</v>
      </c>
      <c r="D6" s="15" t="s">
        <v>0</v>
      </c>
      <c r="E6" s="15" t="s">
        <v>226</v>
      </c>
      <c r="F6" s="15" t="s">
        <v>1</v>
      </c>
      <c r="G6" s="15" t="s">
        <v>197</v>
      </c>
      <c r="H6" s="15" t="s">
        <v>227</v>
      </c>
      <c r="I6" s="15" t="s">
        <v>206</v>
      </c>
      <c r="J6" s="15" t="s">
        <v>207</v>
      </c>
      <c r="K6" s="15" t="s">
        <v>208</v>
      </c>
      <c r="L6" s="15" t="s">
        <v>221</v>
      </c>
      <c r="M6" s="26" t="s">
        <v>2</v>
      </c>
      <c r="N6" s="15" t="s">
        <v>228</v>
      </c>
      <c r="O6" s="26" t="s">
        <v>3</v>
      </c>
      <c r="P6" s="26" t="s">
        <v>4</v>
      </c>
      <c r="Q6" s="26" t="s">
        <v>11</v>
      </c>
      <c r="R6" s="15" t="s">
        <v>229</v>
      </c>
      <c r="S6" s="15" t="s">
        <v>12</v>
      </c>
      <c r="T6" s="15" t="s">
        <v>231</v>
      </c>
      <c r="U6" s="15" t="s">
        <v>232</v>
      </c>
      <c r="V6" s="15" t="s">
        <v>233</v>
      </c>
      <c r="W6" s="15" t="s">
        <v>234</v>
      </c>
      <c r="X6" s="15" t="s">
        <v>235</v>
      </c>
      <c r="Y6" s="16" t="s">
        <v>236</v>
      </c>
    </row>
    <row r="7" spans="1:26" ht="38.25" x14ac:dyDescent="0.2">
      <c r="A7" s="44" t="s">
        <v>31</v>
      </c>
      <c r="B7" s="45" t="s">
        <v>40</v>
      </c>
      <c r="C7" s="46" t="s">
        <v>41</v>
      </c>
      <c r="D7" s="46" t="s">
        <v>42</v>
      </c>
      <c r="E7" s="46" t="s">
        <v>43</v>
      </c>
      <c r="F7" s="47">
        <v>1</v>
      </c>
      <c r="G7" s="47" t="s">
        <v>44</v>
      </c>
      <c r="H7" s="47" t="s">
        <v>45</v>
      </c>
      <c r="I7" s="47" t="s">
        <v>209</v>
      </c>
      <c r="J7" s="47"/>
      <c r="K7" s="47"/>
      <c r="L7" s="47"/>
      <c r="M7" s="47">
        <v>9.4000000000000004E-3</v>
      </c>
      <c r="N7" s="47">
        <v>2</v>
      </c>
      <c r="O7" s="46">
        <v>1.8800000000000001E-2</v>
      </c>
      <c r="P7" s="48">
        <v>4</v>
      </c>
      <c r="Q7" s="48">
        <v>3.7600000000000001E-2</v>
      </c>
      <c r="R7" s="46" t="s">
        <v>230</v>
      </c>
      <c r="S7" s="46" t="s">
        <v>198</v>
      </c>
      <c r="T7" s="46">
        <f>P7+N7</f>
        <v>6</v>
      </c>
      <c r="U7" s="64"/>
      <c r="V7" s="65"/>
      <c r="W7" s="23">
        <v>29.7</v>
      </c>
      <c r="X7" s="42">
        <f>U7*T7</f>
        <v>0</v>
      </c>
      <c r="Y7" s="49">
        <f>X7+(2*V7*W7)</f>
        <v>0</v>
      </c>
      <c r="Z7" s="6">
        <f>T7*M7</f>
        <v>5.6400000000000006E-2</v>
      </c>
    </row>
    <row r="8" spans="1:26" ht="38.25" x14ac:dyDescent="0.2">
      <c r="A8" s="17" t="s">
        <v>31</v>
      </c>
      <c r="B8" s="18" t="s">
        <v>40</v>
      </c>
      <c r="C8" s="19" t="s">
        <v>50</v>
      </c>
      <c r="D8" s="19" t="s">
        <v>42</v>
      </c>
      <c r="E8" s="19" t="s">
        <v>51</v>
      </c>
      <c r="F8" s="20">
        <v>0</v>
      </c>
      <c r="G8" s="20" t="s">
        <v>44</v>
      </c>
      <c r="H8" s="20" t="s">
        <v>45</v>
      </c>
      <c r="I8" s="20" t="s">
        <v>209</v>
      </c>
      <c r="J8" s="20"/>
      <c r="K8" s="20"/>
      <c r="L8" s="20"/>
      <c r="M8" s="20">
        <v>9.4999999999999998E-3</v>
      </c>
      <c r="N8" s="20">
        <v>2</v>
      </c>
      <c r="O8" s="19">
        <v>1.9E-2</v>
      </c>
      <c r="P8" s="21">
        <v>10</v>
      </c>
      <c r="Q8" s="21">
        <v>9.5000000000000001E-2</v>
      </c>
      <c r="R8" s="19" t="s">
        <v>230</v>
      </c>
      <c r="S8" s="19" t="s">
        <v>198</v>
      </c>
      <c r="T8" s="19">
        <f t="shared" ref="T8:T70" si="0">P8+N8</f>
        <v>12</v>
      </c>
      <c r="U8" s="66"/>
      <c r="V8" s="67"/>
      <c r="W8" s="22">
        <v>29.7</v>
      </c>
      <c r="X8" s="43">
        <f t="shared" ref="X8:X70" si="1">U8*T8</f>
        <v>0</v>
      </c>
      <c r="Y8" s="50">
        <f t="shared" ref="Y8:Y70" si="2">X8+(2*V8*W8)</f>
        <v>0</v>
      </c>
      <c r="Z8" s="6">
        <f t="shared" ref="Z8:Z70" si="3">T8*M8</f>
        <v>0.11399999999999999</v>
      </c>
    </row>
    <row r="9" spans="1:26" ht="38.25" x14ac:dyDescent="0.2">
      <c r="A9" s="17" t="s">
        <v>31</v>
      </c>
      <c r="B9" s="18" t="s">
        <v>40</v>
      </c>
      <c r="C9" s="19" t="s">
        <v>52</v>
      </c>
      <c r="D9" s="19" t="s">
        <v>53</v>
      </c>
      <c r="E9" s="19" t="s">
        <v>54</v>
      </c>
      <c r="F9" s="20">
        <v>0</v>
      </c>
      <c r="G9" s="20" t="s">
        <v>44</v>
      </c>
      <c r="H9" s="20" t="s">
        <v>45</v>
      </c>
      <c r="I9" s="20" t="s">
        <v>209</v>
      </c>
      <c r="J9" s="20"/>
      <c r="K9" s="20"/>
      <c r="L9" s="20"/>
      <c r="M9" s="20">
        <v>1.35E-2</v>
      </c>
      <c r="N9" s="20">
        <v>3</v>
      </c>
      <c r="O9" s="19">
        <v>4.0500000000000001E-2</v>
      </c>
      <c r="P9" s="21">
        <v>14</v>
      </c>
      <c r="Q9" s="21">
        <v>0.189</v>
      </c>
      <c r="R9" s="19" t="s">
        <v>230</v>
      </c>
      <c r="S9" s="19" t="s">
        <v>198</v>
      </c>
      <c r="T9" s="19">
        <f t="shared" si="0"/>
        <v>17</v>
      </c>
      <c r="U9" s="66"/>
      <c r="V9" s="67"/>
      <c r="W9" s="22">
        <v>29.7</v>
      </c>
      <c r="X9" s="43">
        <f t="shared" si="1"/>
        <v>0</v>
      </c>
      <c r="Y9" s="50">
        <f t="shared" si="2"/>
        <v>0</v>
      </c>
      <c r="Z9" s="6">
        <f t="shared" si="3"/>
        <v>0.22950000000000001</v>
      </c>
    </row>
    <row r="10" spans="1:26" ht="38.25" x14ac:dyDescent="0.2">
      <c r="A10" s="17" t="s">
        <v>31</v>
      </c>
      <c r="B10" s="18" t="s">
        <v>40</v>
      </c>
      <c r="C10" s="24" t="s">
        <v>59</v>
      </c>
      <c r="D10" s="19" t="s">
        <v>34</v>
      </c>
      <c r="E10" s="19" t="s">
        <v>60</v>
      </c>
      <c r="F10" s="20">
        <v>0</v>
      </c>
      <c r="G10" s="20" t="s">
        <v>44</v>
      </c>
      <c r="H10" s="20" t="s">
        <v>45</v>
      </c>
      <c r="I10" s="20" t="s">
        <v>209</v>
      </c>
      <c r="J10" s="20"/>
      <c r="K10" s="20"/>
      <c r="L10" s="20"/>
      <c r="M10" s="20">
        <v>2.3300000000000001E-2</v>
      </c>
      <c r="N10" s="20">
        <v>4</v>
      </c>
      <c r="O10" s="19">
        <v>9.3200000000000005E-2</v>
      </c>
      <c r="P10" s="21">
        <v>18</v>
      </c>
      <c r="Q10" s="21">
        <v>0.4194</v>
      </c>
      <c r="R10" s="19" t="s">
        <v>230</v>
      </c>
      <c r="S10" s="19" t="s">
        <v>198</v>
      </c>
      <c r="T10" s="19">
        <f t="shared" si="0"/>
        <v>22</v>
      </c>
      <c r="U10" s="66"/>
      <c r="V10" s="67"/>
      <c r="W10" s="22">
        <v>29.7</v>
      </c>
      <c r="X10" s="43">
        <f t="shared" si="1"/>
        <v>0</v>
      </c>
      <c r="Y10" s="50">
        <f t="shared" si="2"/>
        <v>0</v>
      </c>
      <c r="Z10" s="6">
        <f t="shared" si="3"/>
        <v>0.51260000000000006</v>
      </c>
    </row>
    <row r="11" spans="1:26" ht="38.25" x14ac:dyDescent="0.2">
      <c r="A11" s="17" t="s">
        <v>31</v>
      </c>
      <c r="B11" s="18" t="s">
        <v>40</v>
      </c>
      <c r="C11" s="19" t="s">
        <v>79</v>
      </c>
      <c r="D11" s="19" t="s">
        <v>42</v>
      </c>
      <c r="E11" s="19" t="s">
        <v>80</v>
      </c>
      <c r="F11" s="20">
        <v>0</v>
      </c>
      <c r="G11" s="20" t="s">
        <v>44</v>
      </c>
      <c r="H11" s="20" t="s">
        <v>45</v>
      </c>
      <c r="I11" s="20" t="s">
        <v>209</v>
      </c>
      <c r="J11" s="20"/>
      <c r="K11" s="20"/>
      <c r="L11" s="20"/>
      <c r="M11" s="20">
        <v>9.4000000000000004E-3</v>
      </c>
      <c r="N11" s="20">
        <v>5</v>
      </c>
      <c r="O11" s="19">
        <v>4.7E-2</v>
      </c>
      <c r="P11" s="21">
        <v>24</v>
      </c>
      <c r="Q11" s="21">
        <v>0.22560000000000002</v>
      </c>
      <c r="R11" s="19" t="s">
        <v>230</v>
      </c>
      <c r="S11" s="19" t="s">
        <v>198</v>
      </c>
      <c r="T11" s="19">
        <f t="shared" si="0"/>
        <v>29</v>
      </c>
      <c r="U11" s="66"/>
      <c r="V11" s="67"/>
      <c r="W11" s="22">
        <v>29.7</v>
      </c>
      <c r="X11" s="43">
        <f t="shared" si="1"/>
        <v>0</v>
      </c>
      <c r="Y11" s="50">
        <f t="shared" si="2"/>
        <v>0</v>
      </c>
      <c r="Z11" s="6">
        <f t="shared" si="3"/>
        <v>0.27260000000000001</v>
      </c>
    </row>
    <row r="12" spans="1:26" ht="38.25" x14ac:dyDescent="0.2">
      <c r="A12" s="17" t="s">
        <v>31</v>
      </c>
      <c r="B12" s="18" t="s">
        <v>40</v>
      </c>
      <c r="C12" s="19" t="s">
        <v>135</v>
      </c>
      <c r="D12" s="19" t="s">
        <v>34</v>
      </c>
      <c r="E12" s="19" t="s">
        <v>136</v>
      </c>
      <c r="F12" s="20">
        <v>0</v>
      </c>
      <c r="G12" s="20" t="s">
        <v>44</v>
      </c>
      <c r="H12" s="20" t="s">
        <v>45</v>
      </c>
      <c r="I12" s="20" t="s">
        <v>209</v>
      </c>
      <c r="J12" s="20"/>
      <c r="K12" s="20"/>
      <c r="L12" s="20"/>
      <c r="M12" s="20">
        <v>1.21E-2</v>
      </c>
      <c r="N12" s="20">
        <v>16</v>
      </c>
      <c r="O12" s="19">
        <v>0.19359999999999999</v>
      </c>
      <c r="P12" s="21">
        <v>78</v>
      </c>
      <c r="Q12" s="21">
        <v>0.94379999999999997</v>
      </c>
      <c r="R12" s="19" t="s">
        <v>230</v>
      </c>
      <c r="S12" s="19" t="s">
        <v>198</v>
      </c>
      <c r="T12" s="19">
        <f t="shared" si="0"/>
        <v>94</v>
      </c>
      <c r="U12" s="66"/>
      <c r="V12" s="67"/>
      <c r="W12" s="22">
        <v>29.7</v>
      </c>
      <c r="X12" s="43">
        <f t="shared" si="1"/>
        <v>0</v>
      </c>
      <c r="Y12" s="50">
        <f t="shared" si="2"/>
        <v>0</v>
      </c>
      <c r="Z12" s="6">
        <f t="shared" si="3"/>
        <v>1.1374</v>
      </c>
    </row>
    <row r="13" spans="1:26" ht="38.25" x14ac:dyDescent="0.2">
      <c r="A13" s="17" t="s">
        <v>31</v>
      </c>
      <c r="B13" s="18" t="s">
        <v>32</v>
      </c>
      <c r="C13" s="24" t="s">
        <v>37</v>
      </c>
      <c r="D13" s="19" t="s">
        <v>38</v>
      </c>
      <c r="E13" s="19" t="s">
        <v>39</v>
      </c>
      <c r="F13" s="20">
        <v>2</v>
      </c>
      <c r="G13" s="20" t="s">
        <v>36</v>
      </c>
      <c r="H13" s="20" t="s">
        <v>19</v>
      </c>
      <c r="I13" s="20" t="s">
        <v>211</v>
      </c>
      <c r="J13" s="20" t="s">
        <v>209</v>
      </c>
      <c r="K13" s="20" t="s">
        <v>212</v>
      </c>
      <c r="L13" s="20"/>
      <c r="M13" s="20">
        <v>2.3300000000000001E-2</v>
      </c>
      <c r="N13" s="20">
        <v>2</v>
      </c>
      <c r="O13" s="19">
        <v>4.6600000000000003E-2</v>
      </c>
      <c r="P13" s="21">
        <v>4</v>
      </c>
      <c r="Q13" s="21">
        <v>9.3200000000000005E-2</v>
      </c>
      <c r="R13" s="19" t="s">
        <v>230</v>
      </c>
      <c r="S13" s="19" t="s">
        <v>198</v>
      </c>
      <c r="T13" s="19">
        <f t="shared" si="0"/>
        <v>6</v>
      </c>
      <c r="U13" s="66"/>
      <c r="V13" s="67"/>
      <c r="W13" s="22">
        <v>29.7</v>
      </c>
      <c r="X13" s="43">
        <f t="shared" si="1"/>
        <v>0</v>
      </c>
      <c r="Y13" s="50">
        <f t="shared" si="2"/>
        <v>0</v>
      </c>
      <c r="Z13" s="6">
        <f t="shared" si="3"/>
        <v>0.13980000000000001</v>
      </c>
    </row>
    <row r="14" spans="1:26" ht="51" x14ac:dyDescent="0.2">
      <c r="A14" s="17" t="s">
        <v>31</v>
      </c>
      <c r="B14" s="18" t="s">
        <v>32</v>
      </c>
      <c r="C14" s="19" t="s">
        <v>33</v>
      </c>
      <c r="D14" s="19" t="s">
        <v>34</v>
      </c>
      <c r="E14" s="19" t="s">
        <v>35</v>
      </c>
      <c r="F14" s="20">
        <v>0</v>
      </c>
      <c r="G14" s="20" t="s">
        <v>36</v>
      </c>
      <c r="H14" s="20" t="s">
        <v>19</v>
      </c>
      <c r="I14" s="20" t="s">
        <v>211</v>
      </c>
      <c r="J14" s="20" t="s">
        <v>209</v>
      </c>
      <c r="K14" s="20" t="s">
        <v>212</v>
      </c>
      <c r="L14" s="20"/>
      <c r="M14" s="20">
        <v>1.5800000000000002E-2</v>
      </c>
      <c r="N14" s="20">
        <v>3</v>
      </c>
      <c r="O14" s="19">
        <v>4.7400000000000005E-2</v>
      </c>
      <c r="P14" s="21">
        <v>6</v>
      </c>
      <c r="Q14" s="21">
        <v>9.4800000000000009E-2</v>
      </c>
      <c r="R14" s="19" t="s">
        <v>230</v>
      </c>
      <c r="S14" s="19" t="s">
        <v>199</v>
      </c>
      <c r="T14" s="19">
        <f t="shared" si="0"/>
        <v>9</v>
      </c>
      <c r="U14" s="66"/>
      <c r="V14" s="67"/>
      <c r="W14" s="22">
        <v>29.7</v>
      </c>
      <c r="X14" s="43">
        <f t="shared" si="1"/>
        <v>0</v>
      </c>
      <c r="Y14" s="50">
        <f t="shared" si="2"/>
        <v>0</v>
      </c>
      <c r="Z14" s="6">
        <f t="shared" si="3"/>
        <v>0.14220000000000002</v>
      </c>
    </row>
    <row r="15" spans="1:26" ht="38.25" x14ac:dyDescent="0.2">
      <c r="A15" s="17" t="s">
        <v>31</v>
      </c>
      <c r="B15" s="18" t="s">
        <v>46</v>
      </c>
      <c r="C15" s="19" t="s">
        <v>47</v>
      </c>
      <c r="D15" s="19" t="s">
        <v>48</v>
      </c>
      <c r="E15" s="19" t="s">
        <v>49</v>
      </c>
      <c r="F15" s="20">
        <v>2</v>
      </c>
      <c r="G15" s="20" t="s">
        <v>36</v>
      </c>
      <c r="H15" s="20" t="s">
        <v>19</v>
      </c>
      <c r="I15" s="20" t="s">
        <v>210</v>
      </c>
      <c r="J15" s="20"/>
      <c r="K15" s="20"/>
      <c r="L15" s="20"/>
      <c r="M15" s="20">
        <v>4.9200000000000001E-2</v>
      </c>
      <c r="N15" s="20">
        <v>2</v>
      </c>
      <c r="O15" s="19">
        <v>9.8400000000000001E-2</v>
      </c>
      <c r="P15" s="21">
        <v>8</v>
      </c>
      <c r="Q15" s="21">
        <v>0.39360000000000001</v>
      </c>
      <c r="R15" s="19" t="s">
        <v>230</v>
      </c>
      <c r="S15" s="19" t="s">
        <v>198</v>
      </c>
      <c r="T15" s="19">
        <f t="shared" si="0"/>
        <v>10</v>
      </c>
      <c r="U15" s="66"/>
      <c r="V15" s="67"/>
      <c r="W15" s="22">
        <v>29.7</v>
      </c>
      <c r="X15" s="43">
        <f t="shared" si="1"/>
        <v>0</v>
      </c>
      <c r="Y15" s="50">
        <f t="shared" si="2"/>
        <v>0</v>
      </c>
      <c r="Z15" s="6">
        <f t="shared" si="3"/>
        <v>0.49199999999999999</v>
      </c>
    </row>
    <row r="16" spans="1:26" ht="38.25" x14ac:dyDescent="0.2">
      <c r="A16" s="17" t="s">
        <v>31</v>
      </c>
      <c r="B16" s="18" t="s">
        <v>32</v>
      </c>
      <c r="C16" s="19" t="s">
        <v>64</v>
      </c>
      <c r="D16" s="19" t="s">
        <v>65</v>
      </c>
      <c r="E16" s="19" t="s">
        <v>66</v>
      </c>
      <c r="F16" s="20">
        <v>0</v>
      </c>
      <c r="G16" s="20" t="s">
        <v>36</v>
      </c>
      <c r="H16" s="20" t="s">
        <v>19</v>
      </c>
      <c r="I16" s="20" t="s">
        <v>211</v>
      </c>
      <c r="J16" s="20" t="s">
        <v>209</v>
      </c>
      <c r="K16" s="20" t="s">
        <v>212</v>
      </c>
      <c r="L16" s="20"/>
      <c r="M16" s="20">
        <v>5.8333000000000003E-2</v>
      </c>
      <c r="N16" s="20">
        <v>6</v>
      </c>
      <c r="O16" s="19">
        <v>0.34999800000000003</v>
      </c>
      <c r="P16" s="21">
        <v>12</v>
      </c>
      <c r="Q16" s="21">
        <v>0.69999600000000006</v>
      </c>
      <c r="R16" s="19" t="s">
        <v>230</v>
      </c>
      <c r="S16" s="19" t="s">
        <v>198</v>
      </c>
      <c r="T16" s="19">
        <f t="shared" si="0"/>
        <v>18</v>
      </c>
      <c r="U16" s="66"/>
      <c r="V16" s="67"/>
      <c r="W16" s="22">
        <v>29.7</v>
      </c>
      <c r="X16" s="43">
        <f t="shared" si="1"/>
        <v>0</v>
      </c>
      <c r="Y16" s="50">
        <f t="shared" si="2"/>
        <v>0</v>
      </c>
      <c r="Z16" s="6">
        <f t="shared" si="3"/>
        <v>1.0499940000000001</v>
      </c>
    </row>
    <row r="17" spans="1:26" ht="38.25" x14ac:dyDescent="0.2">
      <c r="A17" s="17" t="s">
        <v>31</v>
      </c>
      <c r="B17" s="18" t="s">
        <v>32</v>
      </c>
      <c r="C17" s="19" t="s">
        <v>67</v>
      </c>
      <c r="D17" s="19" t="s">
        <v>68</v>
      </c>
      <c r="E17" s="19" t="s">
        <v>69</v>
      </c>
      <c r="F17" s="20">
        <v>0</v>
      </c>
      <c r="G17" s="20" t="s">
        <v>36</v>
      </c>
      <c r="H17" s="20" t="s">
        <v>19</v>
      </c>
      <c r="I17" s="20" t="s">
        <v>211</v>
      </c>
      <c r="J17" s="20" t="s">
        <v>209</v>
      </c>
      <c r="K17" s="20" t="s">
        <v>212</v>
      </c>
      <c r="L17" s="20"/>
      <c r="M17" s="20">
        <v>5.8333000000000003E-2</v>
      </c>
      <c r="N17" s="20">
        <v>6</v>
      </c>
      <c r="O17" s="19">
        <v>0.34999800000000003</v>
      </c>
      <c r="P17" s="21">
        <v>12</v>
      </c>
      <c r="Q17" s="21">
        <v>0.69999600000000006</v>
      </c>
      <c r="R17" s="19" t="s">
        <v>230</v>
      </c>
      <c r="S17" s="19" t="s">
        <v>198</v>
      </c>
      <c r="T17" s="19">
        <f t="shared" si="0"/>
        <v>18</v>
      </c>
      <c r="U17" s="66"/>
      <c r="V17" s="67"/>
      <c r="W17" s="22">
        <v>29.7</v>
      </c>
      <c r="X17" s="43">
        <f t="shared" si="1"/>
        <v>0</v>
      </c>
      <c r="Y17" s="50">
        <f t="shared" si="2"/>
        <v>0</v>
      </c>
      <c r="Z17" s="6">
        <f t="shared" si="3"/>
        <v>1.0499940000000001</v>
      </c>
    </row>
    <row r="18" spans="1:26" ht="38.25" x14ac:dyDescent="0.2">
      <c r="A18" s="17" t="s">
        <v>31</v>
      </c>
      <c r="B18" s="18" t="s">
        <v>32</v>
      </c>
      <c r="C18" s="19" t="s">
        <v>70</v>
      </c>
      <c r="D18" s="19" t="s">
        <v>71</v>
      </c>
      <c r="E18" s="19" t="s">
        <v>72</v>
      </c>
      <c r="F18" s="20">
        <v>0</v>
      </c>
      <c r="G18" s="20" t="s">
        <v>36</v>
      </c>
      <c r="H18" s="20" t="s">
        <v>19</v>
      </c>
      <c r="I18" s="20" t="s">
        <v>211</v>
      </c>
      <c r="J18" s="20" t="s">
        <v>209</v>
      </c>
      <c r="K18" s="20" t="s">
        <v>212</v>
      </c>
      <c r="L18" s="20"/>
      <c r="M18" s="20">
        <v>6.8333000000000005E-2</v>
      </c>
      <c r="N18" s="20">
        <v>6</v>
      </c>
      <c r="O18" s="19">
        <v>0.40999800000000003</v>
      </c>
      <c r="P18" s="21">
        <v>12</v>
      </c>
      <c r="Q18" s="21">
        <v>0.81999600000000006</v>
      </c>
      <c r="R18" s="19" t="s">
        <v>230</v>
      </c>
      <c r="S18" s="19" t="s">
        <v>198</v>
      </c>
      <c r="T18" s="19">
        <f t="shared" si="0"/>
        <v>18</v>
      </c>
      <c r="U18" s="66"/>
      <c r="V18" s="67"/>
      <c r="W18" s="22">
        <v>29.7</v>
      </c>
      <c r="X18" s="43">
        <f t="shared" si="1"/>
        <v>0</v>
      </c>
      <c r="Y18" s="50">
        <f t="shared" si="2"/>
        <v>0</v>
      </c>
      <c r="Z18" s="6">
        <f t="shared" si="3"/>
        <v>1.229994</v>
      </c>
    </row>
    <row r="19" spans="1:26" ht="38.25" x14ac:dyDescent="0.2">
      <c r="A19" s="17" t="s">
        <v>31</v>
      </c>
      <c r="B19" s="18" t="s">
        <v>32</v>
      </c>
      <c r="C19" s="19" t="s">
        <v>83</v>
      </c>
      <c r="D19" s="19" t="s">
        <v>34</v>
      </c>
      <c r="E19" s="19" t="s">
        <v>84</v>
      </c>
      <c r="F19" s="20" t="s">
        <v>85</v>
      </c>
      <c r="G19" s="20" t="s">
        <v>36</v>
      </c>
      <c r="H19" s="20" t="s">
        <v>19</v>
      </c>
      <c r="I19" s="20" t="s">
        <v>211</v>
      </c>
      <c r="J19" s="20" t="s">
        <v>209</v>
      </c>
      <c r="K19" s="20" t="s">
        <v>212</v>
      </c>
      <c r="L19" s="20" t="str">
        <f>VLOOKUP(C19,List2!$A$1:$D$12,4,0)</f>
        <v>P12 - S235JRC+N KARTAČ. / EN 10051 1500X3000</v>
      </c>
      <c r="M19" s="20">
        <v>4.3400000000000001E-2</v>
      </c>
      <c r="N19" s="20">
        <v>6</v>
      </c>
      <c r="O19" s="19">
        <v>0.26040000000000002</v>
      </c>
      <c r="P19" s="21">
        <v>12</v>
      </c>
      <c r="Q19" s="21">
        <v>0.52080000000000004</v>
      </c>
      <c r="R19" s="19" t="s">
        <v>230</v>
      </c>
      <c r="S19" s="19" t="s">
        <v>198</v>
      </c>
      <c r="T19" s="19">
        <f t="shared" si="0"/>
        <v>18</v>
      </c>
      <c r="U19" s="66"/>
      <c r="V19" s="67"/>
      <c r="W19" s="22">
        <v>29.7</v>
      </c>
      <c r="X19" s="43">
        <f t="shared" si="1"/>
        <v>0</v>
      </c>
      <c r="Y19" s="50">
        <f t="shared" si="2"/>
        <v>0</v>
      </c>
      <c r="Z19" s="6">
        <f t="shared" si="3"/>
        <v>0.78120000000000001</v>
      </c>
    </row>
    <row r="20" spans="1:26" ht="38.25" x14ac:dyDescent="0.2">
      <c r="A20" s="17" t="s">
        <v>31</v>
      </c>
      <c r="B20" s="18" t="s">
        <v>32</v>
      </c>
      <c r="C20" s="19" t="s">
        <v>86</v>
      </c>
      <c r="D20" s="19" t="s">
        <v>34</v>
      </c>
      <c r="E20" s="19" t="s">
        <v>87</v>
      </c>
      <c r="F20" s="20" t="s">
        <v>88</v>
      </c>
      <c r="G20" s="20" t="s">
        <v>36</v>
      </c>
      <c r="H20" s="20" t="s">
        <v>19</v>
      </c>
      <c r="I20" s="20" t="s">
        <v>211</v>
      </c>
      <c r="J20" s="20" t="s">
        <v>209</v>
      </c>
      <c r="K20" s="20" t="s">
        <v>212</v>
      </c>
      <c r="L20" s="20" t="str">
        <f>VLOOKUP(C20,List2!$A$1:$D$12,4,0)</f>
        <v>P12 - S235JRC+N KARTAČ. / EN 10051 1500X3000</v>
      </c>
      <c r="M20" s="20">
        <v>4.3400000000000001E-2</v>
      </c>
      <c r="N20" s="20">
        <v>6</v>
      </c>
      <c r="O20" s="19">
        <v>0.26040000000000002</v>
      </c>
      <c r="P20" s="21">
        <v>12</v>
      </c>
      <c r="Q20" s="21">
        <v>0.52080000000000004</v>
      </c>
      <c r="R20" s="19" t="s">
        <v>230</v>
      </c>
      <c r="S20" s="19" t="s">
        <v>198</v>
      </c>
      <c r="T20" s="19">
        <f t="shared" si="0"/>
        <v>18</v>
      </c>
      <c r="U20" s="66"/>
      <c r="V20" s="67"/>
      <c r="W20" s="22">
        <v>29.7</v>
      </c>
      <c r="X20" s="43">
        <f t="shared" si="1"/>
        <v>0</v>
      </c>
      <c r="Y20" s="50">
        <f t="shared" si="2"/>
        <v>0</v>
      </c>
      <c r="Z20" s="6">
        <f t="shared" si="3"/>
        <v>0.78120000000000001</v>
      </c>
    </row>
    <row r="21" spans="1:26" ht="38.25" x14ac:dyDescent="0.2">
      <c r="A21" s="17" t="s">
        <v>31</v>
      </c>
      <c r="B21" s="18" t="s">
        <v>32</v>
      </c>
      <c r="C21" s="19" t="s">
        <v>89</v>
      </c>
      <c r="D21" s="19" t="s">
        <v>90</v>
      </c>
      <c r="E21" s="19" t="s">
        <v>91</v>
      </c>
      <c r="F21" s="20">
        <v>0</v>
      </c>
      <c r="G21" s="20" t="s">
        <v>36</v>
      </c>
      <c r="H21" s="20" t="s">
        <v>19</v>
      </c>
      <c r="I21" s="20" t="s">
        <v>211</v>
      </c>
      <c r="J21" s="20" t="s">
        <v>209</v>
      </c>
      <c r="K21" s="20" t="s">
        <v>212</v>
      </c>
      <c r="L21" s="20"/>
      <c r="M21" s="20">
        <v>4.8333000000000001E-2</v>
      </c>
      <c r="N21" s="20">
        <v>6</v>
      </c>
      <c r="O21" s="19">
        <v>0.28999799999999998</v>
      </c>
      <c r="P21" s="21">
        <v>12</v>
      </c>
      <c r="Q21" s="21">
        <v>0.57999599999999996</v>
      </c>
      <c r="R21" s="19" t="s">
        <v>230</v>
      </c>
      <c r="S21" s="19" t="s">
        <v>198</v>
      </c>
      <c r="T21" s="19">
        <f t="shared" si="0"/>
        <v>18</v>
      </c>
      <c r="U21" s="66"/>
      <c r="V21" s="67"/>
      <c r="W21" s="22">
        <v>29.7</v>
      </c>
      <c r="X21" s="43">
        <f t="shared" si="1"/>
        <v>0</v>
      </c>
      <c r="Y21" s="50">
        <f t="shared" si="2"/>
        <v>0</v>
      </c>
      <c r="Z21" s="6">
        <f t="shared" si="3"/>
        <v>0.86999400000000005</v>
      </c>
    </row>
    <row r="22" spans="1:26" ht="38.25" x14ac:dyDescent="0.2">
      <c r="A22" s="17" t="s">
        <v>31</v>
      </c>
      <c r="B22" s="18" t="s">
        <v>32</v>
      </c>
      <c r="C22" s="19" t="s">
        <v>92</v>
      </c>
      <c r="D22" s="19" t="s">
        <v>90</v>
      </c>
      <c r="E22" s="19" t="s">
        <v>93</v>
      </c>
      <c r="F22" s="20">
        <v>0</v>
      </c>
      <c r="G22" s="20" t="s">
        <v>36</v>
      </c>
      <c r="H22" s="20" t="s">
        <v>19</v>
      </c>
      <c r="I22" s="20" t="s">
        <v>211</v>
      </c>
      <c r="J22" s="20" t="s">
        <v>209</v>
      </c>
      <c r="K22" s="20" t="s">
        <v>212</v>
      </c>
      <c r="L22" s="20"/>
      <c r="M22" s="20">
        <v>0.05</v>
      </c>
      <c r="N22" s="20">
        <v>6</v>
      </c>
      <c r="O22" s="19">
        <v>0.30000000000000004</v>
      </c>
      <c r="P22" s="21">
        <v>12</v>
      </c>
      <c r="Q22" s="21">
        <v>0.60000000000000009</v>
      </c>
      <c r="R22" s="19" t="s">
        <v>230</v>
      </c>
      <c r="S22" s="19" t="s">
        <v>198</v>
      </c>
      <c r="T22" s="19">
        <f t="shared" si="0"/>
        <v>18</v>
      </c>
      <c r="U22" s="66"/>
      <c r="V22" s="67"/>
      <c r="W22" s="22">
        <v>29.7</v>
      </c>
      <c r="X22" s="43">
        <f t="shared" si="1"/>
        <v>0</v>
      </c>
      <c r="Y22" s="50">
        <f t="shared" si="2"/>
        <v>0</v>
      </c>
      <c r="Z22" s="6">
        <f t="shared" si="3"/>
        <v>0.9</v>
      </c>
    </row>
    <row r="23" spans="1:26" ht="38.25" x14ac:dyDescent="0.2">
      <c r="A23" s="17" t="s">
        <v>31</v>
      </c>
      <c r="B23" s="18" t="s">
        <v>32</v>
      </c>
      <c r="C23" s="19" t="s">
        <v>94</v>
      </c>
      <c r="D23" s="19" t="s">
        <v>95</v>
      </c>
      <c r="E23" s="19" t="s">
        <v>96</v>
      </c>
      <c r="F23" s="20" t="s">
        <v>97</v>
      </c>
      <c r="G23" s="20" t="s">
        <v>36</v>
      </c>
      <c r="H23" s="20" t="s">
        <v>19</v>
      </c>
      <c r="I23" s="20" t="s">
        <v>211</v>
      </c>
      <c r="J23" s="20" t="s">
        <v>209</v>
      </c>
      <c r="K23" s="20" t="s">
        <v>212</v>
      </c>
      <c r="L23" s="20"/>
      <c r="M23" s="20">
        <v>0.11</v>
      </c>
      <c r="N23" s="20">
        <v>6</v>
      </c>
      <c r="O23" s="19">
        <v>0.66</v>
      </c>
      <c r="P23" s="21">
        <v>12</v>
      </c>
      <c r="Q23" s="21">
        <v>1.32</v>
      </c>
      <c r="R23" s="19" t="s">
        <v>230</v>
      </c>
      <c r="S23" s="19" t="s">
        <v>200</v>
      </c>
      <c r="T23" s="19">
        <f t="shared" si="0"/>
        <v>18</v>
      </c>
      <c r="U23" s="66"/>
      <c r="V23" s="67"/>
      <c r="W23" s="22">
        <v>29.7</v>
      </c>
      <c r="X23" s="43">
        <f t="shared" si="1"/>
        <v>0</v>
      </c>
      <c r="Y23" s="50">
        <f t="shared" si="2"/>
        <v>0</v>
      </c>
      <c r="Z23" s="6">
        <f t="shared" si="3"/>
        <v>1.98</v>
      </c>
    </row>
    <row r="24" spans="1:26" ht="38.25" x14ac:dyDescent="0.2">
      <c r="A24" s="17" t="s">
        <v>31</v>
      </c>
      <c r="B24" s="18" t="s">
        <v>32</v>
      </c>
      <c r="C24" s="19" t="s">
        <v>98</v>
      </c>
      <c r="D24" s="19" t="s">
        <v>34</v>
      </c>
      <c r="E24" s="19" t="s">
        <v>99</v>
      </c>
      <c r="F24" s="20" t="s">
        <v>100</v>
      </c>
      <c r="G24" s="20" t="s">
        <v>36</v>
      </c>
      <c r="H24" s="20" t="s">
        <v>19</v>
      </c>
      <c r="I24" s="20" t="s">
        <v>211</v>
      </c>
      <c r="J24" s="20" t="s">
        <v>209</v>
      </c>
      <c r="K24" s="20" t="s">
        <v>212</v>
      </c>
      <c r="L24" s="20" t="str">
        <f>VLOOKUP(C24,List2!$A$1:$D$12,4,0)</f>
        <v>P12 - S235JRC+N KARTAČ. / EN 10051 1500X3000</v>
      </c>
      <c r="M24" s="20">
        <v>5.8900000000000001E-2</v>
      </c>
      <c r="N24" s="20">
        <v>6</v>
      </c>
      <c r="O24" s="19">
        <v>0.35339999999999999</v>
      </c>
      <c r="P24" s="21">
        <v>12</v>
      </c>
      <c r="Q24" s="21">
        <v>0.70679999999999998</v>
      </c>
      <c r="R24" s="19" t="s">
        <v>230</v>
      </c>
      <c r="S24" s="19" t="s">
        <v>198</v>
      </c>
      <c r="T24" s="19">
        <f t="shared" si="0"/>
        <v>18</v>
      </c>
      <c r="U24" s="66"/>
      <c r="V24" s="67"/>
      <c r="W24" s="22">
        <v>29.7</v>
      </c>
      <c r="X24" s="43">
        <f t="shared" si="1"/>
        <v>0</v>
      </c>
      <c r="Y24" s="50">
        <f t="shared" si="2"/>
        <v>0</v>
      </c>
      <c r="Z24" s="6">
        <f t="shared" si="3"/>
        <v>1.0602</v>
      </c>
    </row>
    <row r="25" spans="1:26" ht="38.25" x14ac:dyDescent="0.2">
      <c r="A25" s="17" t="s">
        <v>31</v>
      </c>
      <c r="B25" s="18" t="s">
        <v>32</v>
      </c>
      <c r="C25" s="19" t="s">
        <v>101</v>
      </c>
      <c r="D25" s="19" t="s">
        <v>34</v>
      </c>
      <c r="E25" s="19" t="s">
        <v>102</v>
      </c>
      <c r="F25" s="20" t="s">
        <v>100</v>
      </c>
      <c r="G25" s="20" t="s">
        <v>36</v>
      </c>
      <c r="H25" s="20" t="s">
        <v>19</v>
      </c>
      <c r="I25" s="20" t="s">
        <v>211</v>
      </c>
      <c r="J25" s="20" t="s">
        <v>209</v>
      </c>
      <c r="K25" s="20" t="s">
        <v>212</v>
      </c>
      <c r="L25" s="20" t="str">
        <f>VLOOKUP(C25,List2!$A$1:$D$12,4,0)</f>
        <v>P12 - S235JRC+N KARTAČ. / EN 10051 1500X3000</v>
      </c>
      <c r="M25" s="20">
        <v>5.8900000000000001E-2</v>
      </c>
      <c r="N25" s="20">
        <v>6</v>
      </c>
      <c r="O25" s="19">
        <v>0.35339999999999999</v>
      </c>
      <c r="P25" s="21">
        <v>12</v>
      </c>
      <c r="Q25" s="21">
        <v>0.70679999999999998</v>
      </c>
      <c r="R25" s="19" t="s">
        <v>230</v>
      </c>
      <c r="S25" s="19" t="s">
        <v>198</v>
      </c>
      <c r="T25" s="19">
        <f t="shared" si="0"/>
        <v>18</v>
      </c>
      <c r="U25" s="66"/>
      <c r="V25" s="67"/>
      <c r="W25" s="22">
        <v>29.7</v>
      </c>
      <c r="X25" s="43">
        <f t="shared" si="1"/>
        <v>0</v>
      </c>
      <c r="Y25" s="50">
        <f t="shared" si="2"/>
        <v>0</v>
      </c>
      <c r="Z25" s="6">
        <f t="shared" si="3"/>
        <v>1.0602</v>
      </c>
    </row>
    <row r="26" spans="1:26" ht="38.25" x14ac:dyDescent="0.2">
      <c r="A26" s="17" t="s">
        <v>31</v>
      </c>
      <c r="B26" s="18" t="s">
        <v>32</v>
      </c>
      <c r="C26" s="19" t="s">
        <v>103</v>
      </c>
      <c r="D26" s="19" t="s">
        <v>104</v>
      </c>
      <c r="E26" s="19" t="s">
        <v>105</v>
      </c>
      <c r="F26" s="20">
        <v>0</v>
      </c>
      <c r="G26" s="20" t="s">
        <v>36</v>
      </c>
      <c r="H26" s="20" t="s">
        <v>19</v>
      </c>
      <c r="I26" s="20" t="s">
        <v>211</v>
      </c>
      <c r="J26" s="20" t="s">
        <v>209</v>
      </c>
      <c r="K26" s="20" t="s">
        <v>212</v>
      </c>
      <c r="L26" s="20" t="str">
        <f>VLOOKUP(C26,List2!$A$1:$D$12,4,0)</f>
        <v>P12 - S235JRC+N KARTAČ. / EN 10051 1500X3000</v>
      </c>
      <c r="M26" s="20">
        <v>3.5700000000000003E-2</v>
      </c>
      <c r="N26" s="20">
        <v>6</v>
      </c>
      <c r="O26" s="19">
        <v>0.2142</v>
      </c>
      <c r="P26" s="21">
        <v>12</v>
      </c>
      <c r="Q26" s="21">
        <v>0.4284</v>
      </c>
      <c r="R26" s="19" t="s">
        <v>230</v>
      </c>
      <c r="S26" s="19" t="s">
        <v>198</v>
      </c>
      <c r="T26" s="19">
        <f t="shared" si="0"/>
        <v>18</v>
      </c>
      <c r="U26" s="66"/>
      <c r="V26" s="67"/>
      <c r="W26" s="22">
        <v>29.7</v>
      </c>
      <c r="X26" s="43">
        <f t="shared" si="1"/>
        <v>0</v>
      </c>
      <c r="Y26" s="50">
        <f t="shared" si="2"/>
        <v>0</v>
      </c>
      <c r="Z26" s="6">
        <f t="shared" si="3"/>
        <v>0.64260000000000006</v>
      </c>
    </row>
    <row r="27" spans="1:26" ht="38.25" x14ac:dyDescent="0.2">
      <c r="A27" s="17" t="s">
        <v>31</v>
      </c>
      <c r="B27" s="18" t="s">
        <v>46</v>
      </c>
      <c r="C27" s="19" t="s">
        <v>113</v>
      </c>
      <c r="D27" s="19" t="s">
        <v>114</v>
      </c>
      <c r="E27" s="19" t="s">
        <v>115</v>
      </c>
      <c r="F27" s="20">
        <v>0</v>
      </c>
      <c r="G27" s="20" t="s">
        <v>36</v>
      </c>
      <c r="H27" s="20" t="s">
        <v>19</v>
      </c>
      <c r="I27" s="20" t="s">
        <v>210</v>
      </c>
      <c r="J27" s="20"/>
      <c r="K27" s="20"/>
      <c r="L27" s="20"/>
      <c r="M27" s="20">
        <v>8.3000000000000001E-3</v>
      </c>
      <c r="N27" s="20">
        <v>8</v>
      </c>
      <c r="O27" s="19">
        <v>6.6400000000000001E-2</v>
      </c>
      <c r="P27" s="21">
        <v>40</v>
      </c>
      <c r="Q27" s="21">
        <v>0.33200000000000002</v>
      </c>
      <c r="R27" s="19" t="s">
        <v>230</v>
      </c>
      <c r="S27" s="19" t="s">
        <v>198</v>
      </c>
      <c r="T27" s="19">
        <f t="shared" si="0"/>
        <v>48</v>
      </c>
      <c r="U27" s="66"/>
      <c r="V27" s="67"/>
      <c r="W27" s="22">
        <v>29.7</v>
      </c>
      <c r="X27" s="43">
        <f t="shared" si="1"/>
        <v>0</v>
      </c>
      <c r="Y27" s="50">
        <f t="shared" si="2"/>
        <v>0</v>
      </c>
      <c r="Z27" s="6">
        <f t="shared" si="3"/>
        <v>0.39839999999999998</v>
      </c>
    </row>
    <row r="28" spans="1:26" ht="38.25" x14ac:dyDescent="0.2">
      <c r="A28" s="17" t="s">
        <v>31</v>
      </c>
      <c r="B28" s="18" t="s">
        <v>32</v>
      </c>
      <c r="C28" s="19" t="s">
        <v>116</v>
      </c>
      <c r="D28" s="19" t="s">
        <v>65</v>
      </c>
      <c r="E28" s="19" t="s">
        <v>117</v>
      </c>
      <c r="F28" s="20">
        <v>0</v>
      </c>
      <c r="G28" s="20" t="s">
        <v>36</v>
      </c>
      <c r="H28" s="20" t="s">
        <v>19</v>
      </c>
      <c r="I28" s="20" t="s">
        <v>211</v>
      </c>
      <c r="J28" s="20" t="s">
        <v>209</v>
      </c>
      <c r="K28" s="20" t="s">
        <v>212</v>
      </c>
      <c r="L28" s="20"/>
      <c r="M28" s="20">
        <v>0.05</v>
      </c>
      <c r="N28" s="20">
        <v>6</v>
      </c>
      <c r="O28" s="19">
        <v>0.30000000000000004</v>
      </c>
      <c r="P28" s="21">
        <v>12</v>
      </c>
      <c r="Q28" s="21">
        <v>0.60000000000000009</v>
      </c>
      <c r="R28" s="19" t="s">
        <v>230</v>
      </c>
      <c r="S28" s="19" t="s">
        <v>198</v>
      </c>
      <c r="T28" s="19">
        <f t="shared" si="0"/>
        <v>18</v>
      </c>
      <c r="U28" s="66"/>
      <c r="V28" s="67"/>
      <c r="W28" s="22">
        <v>29.7</v>
      </c>
      <c r="X28" s="43">
        <f t="shared" si="1"/>
        <v>0</v>
      </c>
      <c r="Y28" s="50">
        <f t="shared" si="2"/>
        <v>0</v>
      </c>
      <c r="Z28" s="6">
        <f t="shared" si="3"/>
        <v>0.9</v>
      </c>
    </row>
    <row r="29" spans="1:26" ht="38.25" x14ac:dyDescent="0.2">
      <c r="A29" s="17" t="s">
        <v>31</v>
      </c>
      <c r="B29" s="18" t="s">
        <v>32</v>
      </c>
      <c r="C29" s="19" t="s">
        <v>121</v>
      </c>
      <c r="D29" s="19" t="s">
        <v>122</v>
      </c>
      <c r="E29" s="19" t="s">
        <v>123</v>
      </c>
      <c r="F29" s="20">
        <v>0</v>
      </c>
      <c r="G29" s="20" t="s">
        <v>36</v>
      </c>
      <c r="H29" s="20" t="s">
        <v>19</v>
      </c>
      <c r="I29" s="20" t="s">
        <v>211</v>
      </c>
      <c r="J29" s="20" t="s">
        <v>209</v>
      </c>
      <c r="K29" s="20" t="s">
        <v>212</v>
      </c>
      <c r="L29" s="20"/>
      <c r="M29" s="20">
        <v>1.4167000000000001E-2</v>
      </c>
      <c r="N29" s="20">
        <v>12</v>
      </c>
      <c r="O29" s="19">
        <v>0.17000400000000002</v>
      </c>
      <c r="P29" s="21">
        <v>24</v>
      </c>
      <c r="Q29" s="21">
        <v>0.34000800000000003</v>
      </c>
      <c r="R29" s="19" t="s">
        <v>230</v>
      </c>
      <c r="S29" s="19" t="s">
        <v>198</v>
      </c>
      <c r="T29" s="19">
        <f t="shared" si="0"/>
        <v>36</v>
      </c>
      <c r="U29" s="66"/>
      <c r="V29" s="67"/>
      <c r="W29" s="22">
        <v>29.7</v>
      </c>
      <c r="X29" s="43">
        <f t="shared" si="1"/>
        <v>0</v>
      </c>
      <c r="Y29" s="50">
        <f t="shared" si="2"/>
        <v>0</v>
      </c>
      <c r="Z29" s="6">
        <f t="shared" si="3"/>
        <v>0.51001200000000002</v>
      </c>
    </row>
    <row r="30" spans="1:26" ht="38.25" x14ac:dyDescent="0.2">
      <c r="A30" s="17" t="s">
        <v>31</v>
      </c>
      <c r="B30" s="18" t="s">
        <v>32</v>
      </c>
      <c r="C30" s="19" t="s">
        <v>126</v>
      </c>
      <c r="D30" s="19" t="s">
        <v>127</v>
      </c>
      <c r="E30" s="19" t="s">
        <v>128</v>
      </c>
      <c r="F30" s="20">
        <v>0</v>
      </c>
      <c r="G30" s="20" t="s">
        <v>36</v>
      </c>
      <c r="H30" s="20" t="s">
        <v>19</v>
      </c>
      <c r="I30" s="20" t="s">
        <v>211</v>
      </c>
      <c r="J30" s="20" t="s">
        <v>209</v>
      </c>
      <c r="K30" s="20" t="s">
        <v>212</v>
      </c>
      <c r="L30" s="20"/>
      <c r="M30" s="20">
        <v>1.01E-2</v>
      </c>
      <c r="N30" s="20">
        <v>12</v>
      </c>
      <c r="O30" s="19">
        <v>0.1212</v>
      </c>
      <c r="P30" s="21">
        <v>24</v>
      </c>
      <c r="Q30" s="21">
        <v>0.2424</v>
      </c>
      <c r="R30" s="19" t="s">
        <v>230</v>
      </c>
      <c r="S30" s="19" t="s">
        <v>198</v>
      </c>
      <c r="T30" s="19">
        <f t="shared" si="0"/>
        <v>36</v>
      </c>
      <c r="U30" s="66"/>
      <c r="V30" s="67"/>
      <c r="W30" s="22">
        <v>29.7</v>
      </c>
      <c r="X30" s="43">
        <f t="shared" si="1"/>
        <v>0</v>
      </c>
      <c r="Y30" s="50">
        <f t="shared" si="2"/>
        <v>0</v>
      </c>
      <c r="Z30" s="6">
        <f t="shared" si="3"/>
        <v>0.36359999999999998</v>
      </c>
    </row>
    <row r="31" spans="1:26" ht="38.25" x14ac:dyDescent="0.2">
      <c r="A31" s="17" t="s">
        <v>31</v>
      </c>
      <c r="B31" s="18" t="s">
        <v>32</v>
      </c>
      <c r="C31" s="19" t="s">
        <v>129</v>
      </c>
      <c r="D31" s="19" t="s">
        <v>127</v>
      </c>
      <c r="E31" s="19" t="s">
        <v>130</v>
      </c>
      <c r="F31" s="20">
        <v>0</v>
      </c>
      <c r="G31" s="20" t="s">
        <v>36</v>
      </c>
      <c r="H31" s="20" t="s">
        <v>19</v>
      </c>
      <c r="I31" s="20" t="s">
        <v>211</v>
      </c>
      <c r="J31" s="20" t="s">
        <v>209</v>
      </c>
      <c r="K31" s="20" t="s">
        <v>212</v>
      </c>
      <c r="L31" s="20" t="str">
        <f>VLOOKUP(C31,List2!$A$1:$D$12,4,0)</f>
        <v>P12 - S235JRC+N KARTAČ. / EN 10051 1500X3000</v>
      </c>
      <c r="M31" s="20">
        <v>1.01E-2</v>
      </c>
      <c r="N31" s="20">
        <v>12</v>
      </c>
      <c r="O31" s="19">
        <v>0.1212</v>
      </c>
      <c r="P31" s="21">
        <v>24</v>
      </c>
      <c r="Q31" s="21">
        <v>0.2424</v>
      </c>
      <c r="R31" s="19" t="s">
        <v>230</v>
      </c>
      <c r="S31" s="19" t="s">
        <v>198</v>
      </c>
      <c r="T31" s="19">
        <f t="shared" si="0"/>
        <v>36</v>
      </c>
      <c r="U31" s="66"/>
      <c r="V31" s="67"/>
      <c r="W31" s="22">
        <v>29.7</v>
      </c>
      <c r="X31" s="43">
        <f t="shared" si="1"/>
        <v>0</v>
      </c>
      <c r="Y31" s="50">
        <f t="shared" si="2"/>
        <v>0</v>
      </c>
      <c r="Z31" s="6">
        <f t="shared" si="3"/>
        <v>0.36359999999999998</v>
      </c>
    </row>
    <row r="32" spans="1:26" ht="38.25" x14ac:dyDescent="0.2">
      <c r="A32" s="17" t="s">
        <v>31</v>
      </c>
      <c r="B32" s="18" t="s">
        <v>32</v>
      </c>
      <c r="C32" s="19" t="s">
        <v>137</v>
      </c>
      <c r="D32" s="19" t="s">
        <v>138</v>
      </c>
      <c r="E32" s="19" t="s">
        <v>139</v>
      </c>
      <c r="F32" s="20">
        <v>0</v>
      </c>
      <c r="G32" s="20" t="s">
        <v>36</v>
      </c>
      <c r="H32" s="20" t="s">
        <v>19</v>
      </c>
      <c r="I32" s="20" t="s">
        <v>211</v>
      </c>
      <c r="J32" s="20" t="s">
        <v>209</v>
      </c>
      <c r="K32" s="20" t="s">
        <v>212</v>
      </c>
      <c r="L32" s="20"/>
      <c r="M32" s="20">
        <v>3.1667000000000001E-2</v>
      </c>
      <c r="N32" s="20">
        <v>12</v>
      </c>
      <c r="O32" s="19">
        <v>0.38000400000000001</v>
      </c>
      <c r="P32" s="21">
        <v>24</v>
      </c>
      <c r="Q32" s="21">
        <v>0.76000800000000002</v>
      </c>
      <c r="R32" s="19" t="s">
        <v>230</v>
      </c>
      <c r="S32" s="19" t="s">
        <v>198</v>
      </c>
      <c r="T32" s="19">
        <f t="shared" si="0"/>
        <v>36</v>
      </c>
      <c r="U32" s="66"/>
      <c r="V32" s="67"/>
      <c r="W32" s="22">
        <v>29.7</v>
      </c>
      <c r="X32" s="43">
        <f t="shared" si="1"/>
        <v>0</v>
      </c>
      <c r="Y32" s="50">
        <f t="shared" si="2"/>
        <v>0</v>
      </c>
      <c r="Z32" s="6">
        <f t="shared" si="3"/>
        <v>1.140012</v>
      </c>
    </row>
    <row r="33" spans="1:26" ht="38.25" x14ac:dyDescent="0.2">
      <c r="A33" s="17" t="s">
        <v>31</v>
      </c>
      <c r="B33" s="18" t="s">
        <v>32</v>
      </c>
      <c r="C33" s="19" t="s">
        <v>158</v>
      </c>
      <c r="D33" s="19" t="s">
        <v>159</v>
      </c>
      <c r="E33" s="19" t="s">
        <v>160</v>
      </c>
      <c r="F33" s="20">
        <v>0</v>
      </c>
      <c r="G33" s="20" t="s">
        <v>36</v>
      </c>
      <c r="H33" s="20" t="s">
        <v>19</v>
      </c>
      <c r="I33" s="20" t="s">
        <v>211</v>
      </c>
      <c r="J33" s="20" t="s">
        <v>209</v>
      </c>
      <c r="K33" s="20" t="s">
        <v>212</v>
      </c>
      <c r="L33" s="20"/>
      <c r="M33" s="20">
        <v>5.8329999999999996E-3</v>
      </c>
      <c r="N33" s="20">
        <v>24</v>
      </c>
      <c r="O33" s="19">
        <v>0.13999200000000001</v>
      </c>
      <c r="P33" s="21">
        <v>48</v>
      </c>
      <c r="Q33" s="21">
        <v>0.27998400000000001</v>
      </c>
      <c r="R33" s="19" t="s">
        <v>230</v>
      </c>
      <c r="S33" s="19" t="s">
        <v>198</v>
      </c>
      <c r="T33" s="19">
        <f t="shared" si="0"/>
        <v>72</v>
      </c>
      <c r="U33" s="66"/>
      <c r="V33" s="67"/>
      <c r="W33" s="22">
        <v>29.7</v>
      </c>
      <c r="X33" s="43">
        <f t="shared" si="1"/>
        <v>0</v>
      </c>
      <c r="Y33" s="50">
        <f t="shared" si="2"/>
        <v>0</v>
      </c>
      <c r="Z33" s="6">
        <f t="shared" si="3"/>
        <v>0.41997599999999996</v>
      </c>
    </row>
    <row r="34" spans="1:26" ht="38.25" x14ac:dyDescent="0.2">
      <c r="A34" s="17" t="s">
        <v>31</v>
      </c>
      <c r="B34" s="18" t="s">
        <v>32</v>
      </c>
      <c r="C34" s="19" t="s">
        <v>161</v>
      </c>
      <c r="D34" s="19" t="s">
        <v>162</v>
      </c>
      <c r="E34" s="19" t="s">
        <v>163</v>
      </c>
      <c r="F34" s="20">
        <v>0</v>
      </c>
      <c r="G34" s="20" t="s">
        <v>36</v>
      </c>
      <c r="H34" s="20" t="s">
        <v>19</v>
      </c>
      <c r="I34" s="20" t="s">
        <v>211</v>
      </c>
      <c r="J34" s="20" t="s">
        <v>209</v>
      </c>
      <c r="K34" s="20" t="s">
        <v>212</v>
      </c>
      <c r="L34" s="20"/>
      <c r="M34" s="20">
        <v>1.0833000000000001E-2</v>
      </c>
      <c r="N34" s="20">
        <v>24</v>
      </c>
      <c r="O34" s="19">
        <v>0.259992</v>
      </c>
      <c r="P34" s="21">
        <v>48</v>
      </c>
      <c r="Q34" s="21">
        <v>0.519984</v>
      </c>
      <c r="R34" s="19" t="s">
        <v>230</v>
      </c>
      <c r="S34" s="19" t="s">
        <v>198</v>
      </c>
      <c r="T34" s="19">
        <f t="shared" si="0"/>
        <v>72</v>
      </c>
      <c r="U34" s="66"/>
      <c r="V34" s="67"/>
      <c r="W34" s="22">
        <v>29.7</v>
      </c>
      <c r="X34" s="43">
        <f t="shared" si="1"/>
        <v>0</v>
      </c>
      <c r="Y34" s="50">
        <f t="shared" si="2"/>
        <v>0</v>
      </c>
      <c r="Z34" s="6">
        <f t="shared" si="3"/>
        <v>0.779976</v>
      </c>
    </row>
    <row r="35" spans="1:26" ht="38.25" x14ac:dyDescent="0.2">
      <c r="A35" s="17" t="s">
        <v>31</v>
      </c>
      <c r="B35" s="18" t="s">
        <v>32</v>
      </c>
      <c r="C35" s="19" t="s">
        <v>170</v>
      </c>
      <c r="D35" s="19" t="s">
        <v>38</v>
      </c>
      <c r="E35" s="19" t="s">
        <v>171</v>
      </c>
      <c r="F35" s="20">
        <v>0</v>
      </c>
      <c r="G35" s="20" t="s">
        <v>36</v>
      </c>
      <c r="H35" s="20" t="s">
        <v>19</v>
      </c>
      <c r="I35" s="20" t="s">
        <v>211</v>
      </c>
      <c r="J35" s="20" t="s">
        <v>209</v>
      </c>
      <c r="K35" s="20" t="s">
        <v>212</v>
      </c>
      <c r="L35" s="20" t="str">
        <f>VLOOKUP(C35,List2!$A$1:$D$12,4,0)</f>
        <v>P12 - S235JRC+N KARTAČ. / EN 10051 1500X3000</v>
      </c>
      <c r="M35" s="20">
        <v>3.4299999999999997E-2</v>
      </c>
      <c r="N35" s="20">
        <v>24</v>
      </c>
      <c r="O35" s="19">
        <v>0.82319999999999993</v>
      </c>
      <c r="P35" s="21">
        <v>120</v>
      </c>
      <c r="Q35" s="21">
        <v>4.1159999999999997</v>
      </c>
      <c r="R35" s="19" t="s">
        <v>230</v>
      </c>
      <c r="S35" s="19" t="s">
        <v>198</v>
      </c>
      <c r="T35" s="19">
        <f t="shared" si="0"/>
        <v>144</v>
      </c>
      <c r="U35" s="66"/>
      <c r="V35" s="67"/>
      <c r="W35" s="22">
        <v>29.7</v>
      </c>
      <c r="X35" s="43">
        <f t="shared" si="1"/>
        <v>0</v>
      </c>
      <c r="Y35" s="50">
        <f t="shared" si="2"/>
        <v>0</v>
      </c>
      <c r="Z35" s="6">
        <f t="shared" si="3"/>
        <v>4.9391999999999996</v>
      </c>
    </row>
    <row r="36" spans="1:26" ht="38.25" x14ac:dyDescent="0.2">
      <c r="A36" s="17" t="s">
        <v>31</v>
      </c>
      <c r="B36" s="18" t="s">
        <v>32</v>
      </c>
      <c r="C36" s="19" t="s">
        <v>188</v>
      </c>
      <c r="D36" s="19" t="s">
        <v>132</v>
      </c>
      <c r="E36" s="19" t="s">
        <v>189</v>
      </c>
      <c r="F36" s="20">
        <v>2</v>
      </c>
      <c r="G36" s="20" t="s">
        <v>36</v>
      </c>
      <c r="H36" s="20" t="s">
        <v>19</v>
      </c>
      <c r="I36" s="20" t="s">
        <v>211</v>
      </c>
      <c r="J36" s="20" t="s">
        <v>209</v>
      </c>
      <c r="K36" s="20" t="s">
        <v>212</v>
      </c>
      <c r="L36" s="20" t="str">
        <f>VLOOKUP(C36,List2!$A$1:$D$12,4,0)</f>
        <v>P12 - S235JRC+N KARTAČ. / EN 10051 1500X3000</v>
      </c>
      <c r="M36" s="20">
        <v>3.4299999999999997E-2</v>
      </c>
      <c r="N36" s="20">
        <v>39</v>
      </c>
      <c r="O36" s="19">
        <v>1.3376999999999999</v>
      </c>
      <c r="P36" s="21">
        <v>193</v>
      </c>
      <c r="Q36" s="21">
        <v>6.6198999999999995</v>
      </c>
      <c r="R36" s="19" t="s">
        <v>230</v>
      </c>
      <c r="S36" s="19" t="s">
        <v>198</v>
      </c>
      <c r="T36" s="19">
        <f t="shared" si="0"/>
        <v>232</v>
      </c>
      <c r="U36" s="66"/>
      <c r="V36" s="67"/>
      <c r="W36" s="22">
        <v>29.7</v>
      </c>
      <c r="X36" s="43">
        <f t="shared" si="1"/>
        <v>0</v>
      </c>
      <c r="Y36" s="50">
        <f t="shared" si="2"/>
        <v>0</v>
      </c>
      <c r="Z36" s="6">
        <f t="shared" si="3"/>
        <v>7.9575999999999993</v>
      </c>
    </row>
    <row r="37" spans="1:26" ht="38.25" x14ac:dyDescent="0.2">
      <c r="A37" s="17" t="s">
        <v>31</v>
      </c>
      <c r="B37" s="18" t="s">
        <v>32</v>
      </c>
      <c r="C37" s="19" t="s">
        <v>193</v>
      </c>
      <c r="D37" s="19" t="s">
        <v>34</v>
      </c>
      <c r="E37" s="19" t="s">
        <v>194</v>
      </c>
      <c r="F37" s="20">
        <v>1</v>
      </c>
      <c r="G37" s="20" t="s">
        <v>36</v>
      </c>
      <c r="H37" s="20" t="s">
        <v>19</v>
      </c>
      <c r="I37" s="20" t="s">
        <v>211</v>
      </c>
      <c r="J37" s="20" t="s">
        <v>209</v>
      </c>
      <c r="K37" s="20" t="s">
        <v>212</v>
      </c>
      <c r="L37" s="20" t="str">
        <f>VLOOKUP(C37,List2!$A$1:$D$12,4,0)</f>
        <v>P12 - S235JRC+N KARTAČ. / EN 10051 1500X3000</v>
      </c>
      <c r="M37" s="20">
        <v>1.09E-2</v>
      </c>
      <c r="N37" s="20">
        <v>96</v>
      </c>
      <c r="O37" s="19">
        <v>1.0464</v>
      </c>
      <c r="P37" s="21">
        <v>192</v>
      </c>
      <c r="Q37" s="21">
        <v>2.0928</v>
      </c>
      <c r="R37" s="19" t="s">
        <v>230</v>
      </c>
      <c r="S37" s="19" t="s">
        <v>198</v>
      </c>
      <c r="T37" s="19">
        <f t="shared" si="0"/>
        <v>288</v>
      </c>
      <c r="U37" s="66"/>
      <c r="V37" s="67"/>
      <c r="W37" s="22">
        <v>29.7</v>
      </c>
      <c r="X37" s="43">
        <f t="shared" si="1"/>
        <v>0</v>
      </c>
      <c r="Y37" s="50">
        <f t="shared" si="2"/>
        <v>0</v>
      </c>
      <c r="Z37" s="6">
        <f t="shared" si="3"/>
        <v>3.1391999999999998</v>
      </c>
    </row>
    <row r="38" spans="1:26" ht="38.25" x14ac:dyDescent="0.2">
      <c r="A38" s="17" t="s">
        <v>31</v>
      </c>
      <c r="B38" s="18" t="s">
        <v>73</v>
      </c>
      <c r="C38" s="19" t="s">
        <v>74</v>
      </c>
      <c r="D38" s="19" t="s">
        <v>38</v>
      </c>
      <c r="E38" s="19" t="s">
        <v>75</v>
      </c>
      <c r="F38" s="20">
        <v>0</v>
      </c>
      <c r="G38" s="20" t="s">
        <v>76</v>
      </c>
      <c r="H38" s="20" t="s">
        <v>19</v>
      </c>
      <c r="I38" s="20"/>
      <c r="J38" s="20"/>
      <c r="K38" s="20"/>
      <c r="L38" s="20"/>
      <c r="M38" s="20">
        <v>3.1E-2</v>
      </c>
      <c r="N38" s="20">
        <v>5</v>
      </c>
      <c r="O38" s="19">
        <v>0.155</v>
      </c>
      <c r="P38" s="21">
        <v>25</v>
      </c>
      <c r="Q38" s="21">
        <v>0.77500000000000002</v>
      </c>
      <c r="R38" s="19" t="s">
        <v>230</v>
      </c>
      <c r="S38" s="19" t="s">
        <v>198</v>
      </c>
      <c r="T38" s="19">
        <f t="shared" si="0"/>
        <v>30</v>
      </c>
      <c r="U38" s="66"/>
      <c r="V38" s="67"/>
      <c r="W38" s="22">
        <v>29.7</v>
      </c>
      <c r="X38" s="43">
        <f t="shared" si="1"/>
        <v>0</v>
      </c>
      <c r="Y38" s="50">
        <f t="shared" si="2"/>
        <v>0</v>
      </c>
      <c r="Z38" s="6">
        <f t="shared" si="3"/>
        <v>0.92999999999999994</v>
      </c>
    </row>
    <row r="39" spans="1:26" ht="38.25" x14ac:dyDescent="0.2">
      <c r="A39" s="17" t="s">
        <v>31</v>
      </c>
      <c r="B39" s="18" t="s">
        <v>73</v>
      </c>
      <c r="C39" s="19" t="s">
        <v>77</v>
      </c>
      <c r="D39" s="19" t="s">
        <v>38</v>
      </c>
      <c r="E39" s="19" t="s">
        <v>78</v>
      </c>
      <c r="F39" s="20">
        <v>1</v>
      </c>
      <c r="G39" s="20" t="s">
        <v>76</v>
      </c>
      <c r="H39" s="20" t="s">
        <v>19</v>
      </c>
      <c r="I39" s="20"/>
      <c r="J39" s="20"/>
      <c r="K39" s="20"/>
      <c r="L39" s="20"/>
      <c r="M39" s="20">
        <v>5.8900000000000001E-2</v>
      </c>
      <c r="N39" s="20">
        <v>5</v>
      </c>
      <c r="O39" s="19">
        <v>0.29449999999999998</v>
      </c>
      <c r="P39" s="21">
        <v>27</v>
      </c>
      <c r="Q39" s="21">
        <v>1.5903</v>
      </c>
      <c r="R39" s="19" t="s">
        <v>230</v>
      </c>
      <c r="S39" s="19" t="s">
        <v>198</v>
      </c>
      <c r="T39" s="19">
        <f t="shared" si="0"/>
        <v>32</v>
      </c>
      <c r="U39" s="66"/>
      <c r="V39" s="67"/>
      <c r="W39" s="22">
        <v>29.7</v>
      </c>
      <c r="X39" s="43">
        <f t="shared" si="1"/>
        <v>0</v>
      </c>
      <c r="Y39" s="50">
        <f t="shared" si="2"/>
        <v>0</v>
      </c>
      <c r="Z39" s="6">
        <f t="shared" si="3"/>
        <v>1.8848</v>
      </c>
    </row>
    <row r="40" spans="1:26" ht="38.25" x14ac:dyDescent="0.2">
      <c r="A40" s="17" t="s">
        <v>31</v>
      </c>
      <c r="B40" s="18" t="s">
        <v>73</v>
      </c>
      <c r="C40" s="19" t="s">
        <v>124</v>
      </c>
      <c r="D40" s="19" t="s">
        <v>38</v>
      </c>
      <c r="E40" s="19" t="s">
        <v>125</v>
      </c>
      <c r="F40" s="20">
        <v>1</v>
      </c>
      <c r="G40" s="20" t="s">
        <v>76</v>
      </c>
      <c r="H40" s="20" t="s">
        <v>19</v>
      </c>
      <c r="I40" s="20"/>
      <c r="J40" s="20"/>
      <c r="K40" s="20"/>
      <c r="L40" s="20"/>
      <c r="M40" s="20">
        <v>5.8900000000000001E-2</v>
      </c>
      <c r="N40" s="20">
        <v>12</v>
      </c>
      <c r="O40" s="19">
        <v>0.70679999999999998</v>
      </c>
      <c r="P40" s="21">
        <v>60</v>
      </c>
      <c r="Q40" s="21">
        <v>3.5340000000000003</v>
      </c>
      <c r="R40" s="19" t="s">
        <v>230</v>
      </c>
      <c r="S40" s="19" t="s">
        <v>198</v>
      </c>
      <c r="T40" s="19">
        <f t="shared" si="0"/>
        <v>72</v>
      </c>
      <c r="U40" s="66"/>
      <c r="V40" s="67"/>
      <c r="W40" s="22">
        <v>29.7</v>
      </c>
      <c r="X40" s="43">
        <f t="shared" si="1"/>
        <v>0</v>
      </c>
      <c r="Y40" s="50">
        <f t="shared" si="2"/>
        <v>0</v>
      </c>
      <c r="Z40" s="6">
        <f t="shared" si="3"/>
        <v>4.2408000000000001</v>
      </c>
    </row>
    <row r="41" spans="1:26" ht="38.25" x14ac:dyDescent="0.2">
      <c r="A41" s="17" t="s">
        <v>31</v>
      </c>
      <c r="B41" s="18" t="s">
        <v>73</v>
      </c>
      <c r="C41" s="19" t="s">
        <v>131</v>
      </c>
      <c r="D41" s="19" t="s">
        <v>132</v>
      </c>
      <c r="E41" s="19" t="s">
        <v>133</v>
      </c>
      <c r="F41" s="20" t="s">
        <v>134</v>
      </c>
      <c r="G41" s="20" t="s">
        <v>76</v>
      </c>
      <c r="H41" s="20" t="s">
        <v>19</v>
      </c>
      <c r="I41" s="20"/>
      <c r="J41" s="20"/>
      <c r="K41" s="20"/>
      <c r="L41" s="20"/>
      <c r="M41" s="20">
        <v>2.8299999999999999E-2</v>
      </c>
      <c r="N41" s="20">
        <v>13</v>
      </c>
      <c r="O41" s="19">
        <v>0.3679</v>
      </c>
      <c r="P41" s="21">
        <v>65</v>
      </c>
      <c r="Q41" s="21">
        <v>1.8394999999999999</v>
      </c>
      <c r="R41" s="19" t="s">
        <v>230</v>
      </c>
      <c r="S41" s="19" t="s">
        <v>198</v>
      </c>
      <c r="T41" s="19">
        <f t="shared" si="0"/>
        <v>78</v>
      </c>
      <c r="U41" s="66"/>
      <c r="V41" s="67"/>
      <c r="W41" s="22">
        <v>29.7</v>
      </c>
      <c r="X41" s="43">
        <f t="shared" si="1"/>
        <v>0</v>
      </c>
      <c r="Y41" s="50">
        <f t="shared" si="2"/>
        <v>0</v>
      </c>
      <c r="Z41" s="6">
        <f t="shared" si="3"/>
        <v>2.2073999999999998</v>
      </c>
    </row>
    <row r="42" spans="1:26" ht="38.25" x14ac:dyDescent="0.2">
      <c r="A42" s="17" t="s">
        <v>31</v>
      </c>
      <c r="B42" s="18" t="s">
        <v>73</v>
      </c>
      <c r="C42" s="19" t="s">
        <v>140</v>
      </c>
      <c r="D42" s="19" t="s">
        <v>141</v>
      </c>
      <c r="E42" s="19" t="s">
        <v>142</v>
      </c>
      <c r="F42" s="20">
        <v>0</v>
      </c>
      <c r="G42" s="20" t="s">
        <v>76</v>
      </c>
      <c r="H42" s="20" t="s">
        <v>19</v>
      </c>
      <c r="I42" s="20"/>
      <c r="J42" s="20"/>
      <c r="K42" s="20"/>
      <c r="L42" s="20"/>
      <c r="M42" s="20">
        <v>0.113383</v>
      </c>
      <c r="N42" s="20">
        <v>17</v>
      </c>
      <c r="O42" s="19">
        <v>1.927511</v>
      </c>
      <c r="P42" s="21">
        <v>84</v>
      </c>
      <c r="Q42" s="21">
        <v>9.5241720000000001</v>
      </c>
      <c r="R42" s="19" t="s">
        <v>230</v>
      </c>
      <c r="S42" s="19" t="s">
        <v>198</v>
      </c>
      <c r="T42" s="19">
        <f t="shared" si="0"/>
        <v>101</v>
      </c>
      <c r="U42" s="66"/>
      <c r="V42" s="67"/>
      <c r="W42" s="22">
        <v>29.7</v>
      </c>
      <c r="X42" s="43">
        <f t="shared" si="1"/>
        <v>0</v>
      </c>
      <c r="Y42" s="50">
        <f t="shared" si="2"/>
        <v>0</v>
      </c>
      <c r="Z42" s="6">
        <f t="shared" si="3"/>
        <v>11.451682999999999</v>
      </c>
    </row>
    <row r="43" spans="1:26" ht="38.25" x14ac:dyDescent="0.2">
      <c r="A43" s="17" t="s">
        <v>31</v>
      </c>
      <c r="B43" s="18" t="s">
        <v>73</v>
      </c>
      <c r="C43" s="19" t="s">
        <v>146</v>
      </c>
      <c r="D43" s="19" t="s">
        <v>147</v>
      </c>
      <c r="E43" s="19" t="s">
        <v>148</v>
      </c>
      <c r="F43" s="20">
        <v>0</v>
      </c>
      <c r="G43" s="20" t="s">
        <v>76</v>
      </c>
      <c r="H43" s="20" t="s">
        <v>19</v>
      </c>
      <c r="I43" s="20"/>
      <c r="J43" s="20"/>
      <c r="K43" s="20"/>
      <c r="L43" s="20"/>
      <c r="M43" s="20">
        <v>4.7000000000000002E-3</v>
      </c>
      <c r="N43" s="20">
        <v>18</v>
      </c>
      <c r="O43" s="19">
        <v>8.4600000000000009E-2</v>
      </c>
      <c r="P43" s="21">
        <v>90</v>
      </c>
      <c r="Q43" s="21">
        <v>0.42300000000000004</v>
      </c>
      <c r="R43" s="19" t="s">
        <v>230</v>
      </c>
      <c r="S43" s="19" t="s">
        <v>198</v>
      </c>
      <c r="T43" s="19">
        <f t="shared" si="0"/>
        <v>108</v>
      </c>
      <c r="U43" s="66"/>
      <c r="V43" s="67"/>
      <c r="W43" s="22">
        <v>29.7</v>
      </c>
      <c r="X43" s="43">
        <f t="shared" si="1"/>
        <v>0</v>
      </c>
      <c r="Y43" s="50">
        <f t="shared" si="2"/>
        <v>0</v>
      </c>
      <c r="Z43" s="6">
        <f t="shared" si="3"/>
        <v>0.50760000000000005</v>
      </c>
    </row>
    <row r="44" spans="1:26" ht="38.25" x14ac:dyDescent="0.2">
      <c r="A44" s="17" t="s">
        <v>31</v>
      </c>
      <c r="B44" s="18" t="s">
        <v>73</v>
      </c>
      <c r="C44" s="19" t="s">
        <v>149</v>
      </c>
      <c r="D44" s="19" t="s">
        <v>150</v>
      </c>
      <c r="E44" s="19" t="s">
        <v>151</v>
      </c>
      <c r="F44" s="20">
        <v>0</v>
      </c>
      <c r="G44" s="20" t="s">
        <v>76</v>
      </c>
      <c r="H44" s="20" t="s">
        <v>19</v>
      </c>
      <c r="I44" s="20"/>
      <c r="J44" s="20"/>
      <c r="K44" s="20"/>
      <c r="L44" s="20"/>
      <c r="M44" s="20">
        <v>1.7100000000000001E-2</v>
      </c>
      <c r="N44" s="20">
        <v>18</v>
      </c>
      <c r="O44" s="19">
        <v>0.30780000000000002</v>
      </c>
      <c r="P44" s="21">
        <v>90</v>
      </c>
      <c r="Q44" s="21">
        <v>1.5390000000000001</v>
      </c>
      <c r="R44" s="19" t="s">
        <v>230</v>
      </c>
      <c r="S44" s="19" t="s">
        <v>198</v>
      </c>
      <c r="T44" s="19">
        <f t="shared" si="0"/>
        <v>108</v>
      </c>
      <c r="U44" s="66"/>
      <c r="V44" s="67"/>
      <c r="W44" s="22">
        <v>29.7</v>
      </c>
      <c r="X44" s="43">
        <f t="shared" si="1"/>
        <v>0</v>
      </c>
      <c r="Y44" s="50">
        <f t="shared" si="2"/>
        <v>0</v>
      </c>
      <c r="Z44" s="6">
        <f t="shared" si="3"/>
        <v>1.8468</v>
      </c>
    </row>
    <row r="45" spans="1:26" ht="38.25" x14ac:dyDescent="0.2">
      <c r="A45" s="17" t="s">
        <v>31</v>
      </c>
      <c r="B45" s="18" t="s">
        <v>73</v>
      </c>
      <c r="C45" s="19" t="s">
        <v>152</v>
      </c>
      <c r="D45" s="19" t="s">
        <v>153</v>
      </c>
      <c r="E45" s="19" t="s">
        <v>154</v>
      </c>
      <c r="F45" s="20" t="s">
        <v>134</v>
      </c>
      <c r="G45" s="20" t="s">
        <v>76</v>
      </c>
      <c r="H45" s="20" t="s">
        <v>19</v>
      </c>
      <c r="I45" s="20"/>
      <c r="J45" s="25"/>
      <c r="K45" s="20"/>
      <c r="L45" s="20"/>
      <c r="M45" s="20">
        <v>1.4E-2</v>
      </c>
      <c r="N45" s="20">
        <v>18</v>
      </c>
      <c r="O45" s="19">
        <v>0.252</v>
      </c>
      <c r="P45" s="21">
        <v>90</v>
      </c>
      <c r="Q45" s="21">
        <v>1.26</v>
      </c>
      <c r="R45" s="19" t="s">
        <v>230</v>
      </c>
      <c r="S45" s="19" t="s">
        <v>198</v>
      </c>
      <c r="T45" s="19">
        <f t="shared" si="0"/>
        <v>108</v>
      </c>
      <c r="U45" s="66"/>
      <c r="V45" s="67"/>
      <c r="W45" s="22">
        <v>29.7</v>
      </c>
      <c r="X45" s="43">
        <f t="shared" si="1"/>
        <v>0</v>
      </c>
      <c r="Y45" s="50">
        <f t="shared" si="2"/>
        <v>0</v>
      </c>
      <c r="Z45" s="6">
        <f t="shared" si="3"/>
        <v>1.512</v>
      </c>
    </row>
    <row r="46" spans="1:26" ht="38.25" x14ac:dyDescent="0.2">
      <c r="A46" s="17" t="s">
        <v>31</v>
      </c>
      <c r="B46" s="18" t="s">
        <v>73</v>
      </c>
      <c r="C46" s="19" t="s">
        <v>155</v>
      </c>
      <c r="D46" s="19" t="s">
        <v>156</v>
      </c>
      <c r="E46" s="19" t="s">
        <v>157</v>
      </c>
      <c r="F46" s="20" t="s">
        <v>134</v>
      </c>
      <c r="G46" s="20" t="s">
        <v>76</v>
      </c>
      <c r="H46" s="20" t="s">
        <v>19</v>
      </c>
      <c r="I46" s="20"/>
      <c r="J46" s="25"/>
      <c r="K46" s="20"/>
      <c r="L46" s="20"/>
      <c r="M46" s="20">
        <v>1.4E-2</v>
      </c>
      <c r="N46" s="20">
        <v>18</v>
      </c>
      <c r="O46" s="19">
        <v>0.252</v>
      </c>
      <c r="P46" s="21">
        <v>90</v>
      </c>
      <c r="Q46" s="21">
        <v>1.26</v>
      </c>
      <c r="R46" s="19" t="s">
        <v>230</v>
      </c>
      <c r="S46" s="19" t="s">
        <v>198</v>
      </c>
      <c r="T46" s="19">
        <f t="shared" si="0"/>
        <v>108</v>
      </c>
      <c r="U46" s="66"/>
      <c r="V46" s="67"/>
      <c r="W46" s="22">
        <v>29.7</v>
      </c>
      <c r="X46" s="43">
        <f t="shared" si="1"/>
        <v>0</v>
      </c>
      <c r="Y46" s="50">
        <f t="shared" si="2"/>
        <v>0</v>
      </c>
      <c r="Z46" s="6">
        <f t="shared" si="3"/>
        <v>1.512</v>
      </c>
    </row>
    <row r="47" spans="1:26" ht="38.25" x14ac:dyDescent="0.2">
      <c r="A47" s="17" t="s">
        <v>31</v>
      </c>
      <c r="B47" s="18" t="s">
        <v>73</v>
      </c>
      <c r="C47" s="19" t="s">
        <v>164</v>
      </c>
      <c r="D47" s="19" t="s">
        <v>38</v>
      </c>
      <c r="E47" s="19" t="s">
        <v>165</v>
      </c>
      <c r="F47" s="20">
        <v>0</v>
      </c>
      <c r="G47" s="20" t="s">
        <v>76</v>
      </c>
      <c r="H47" s="20" t="s">
        <v>19</v>
      </c>
      <c r="I47" s="20"/>
      <c r="J47" s="20"/>
      <c r="K47" s="20"/>
      <c r="L47" s="20"/>
      <c r="M47" s="20">
        <v>3.7999999999999999E-2</v>
      </c>
      <c r="N47" s="20">
        <v>20</v>
      </c>
      <c r="O47" s="19">
        <v>0.76</v>
      </c>
      <c r="P47" s="21">
        <v>99</v>
      </c>
      <c r="Q47" s="21">
        <v>3.762</v>
      </c>
      <c r="R47" s="19" t="s">
        <v>230</v>
      </c>
      <c r="S47" s="19" t="s">
        <v>198</v>
      </c>
      <c r="T47" s="19">
        <f t="shared" si="0"/>
        <v>119</v>
      </c>
      <c r="U47" s="66"/>
      <c r="V47" s="67"/>
      <c r="W47" s="22">
        <v>29.7</v>
      </c>
      <c r="X47" s="43">
        <f t="shared" si="1"/>
        <v>0</v>
      </c>
      <c r="Y47" s="50">
        <f t="shared" si="2"/>
        <v>0</v>
      </c>
      <c r="Z47" s="6">
        <f t="shared" si="3"/>
        <v>4.5220000000000002</v>
      </c>
    </row>
    <row r="48" spans="1:26" ht="38.25" x14ac:dyDescent="0.2">
      <c r="A48" s="17" t="s">
        <v>31</v>
      </c>
      <c r="B48" s="18" t="s">
        <v>73</v>
      </c>
      <c r="C48" s="19" t="s">
        <v>172</v>
      </c>
      <c r="D48" s="19" t="s">
        <v>173</v>
      </c>
      <c r="E48" s="19" t="s">
        <v>174</v>
      </c>
      <c r="F48" s="20">
        <v>0</v>
      </c>
      <c r="G48" s="20" t="s">
        <v>76</v>
      </c>
      <c r="H48" s="20" t="s">
        <v>19</v>
      </c>
      <c r="I48" s="20"/>
      <c r="J48" s="20"/>
      <c r="K48" s="20"/>
      <c r="L48" s="20"/>
      <c r="M48" s="20">
        <v>4.7000000000000002E-3</v>
      </c>
      <c r="N48" s="20">
        <v>24</v>
      </c>
      <c r="O48" s="19">
        <v>0.11280000000000001</v>
      </c>
      <c r="P48" s="21">
        <v>48</v>
      </c>
      <c r="Q48" s="21">
        <v>0.22560000000000002</v>
      </c>
      <c r="R48" s="19" t="s">
        <v>230</v>
      </c>
      <c r="S48" s="19" t="s">
        <v>198</v>
      </c>
      <c r="T48" s="19">
        <f t="shared" si="0"/>
        <v>72</v>
      </c>
      <c r="U48" s="66"/>
      <c r="V48" s="67"/>
      <c r="W48" s="22">
        <v>29.7</v>
      </c>
      <c r="X48" s="43">
        <f t="shared" si="1"/>
        <v>0</v>
      </c>
      <c r="Y48" s="50">
        <f t="shared" si="2"/>
        <v>0</v>
      </c>
      <c r="Z48" s="6">
        <f t="shared" si="3"/>
        <v>0.33840000000000003</v>
      </c>
    </row>
    <row r="49" spans="1:26" ht="51" x14ac:dyDescent="0.2">
      <c r="A49" s="17" t="s">
        <v>31</v>
      </c>
      <c r="B49" s="18" t="s">
        <v>73</v>
      </c>
      <c r="C49" s="19" t="s">
        <v>175</v>
      </c>
      <c r="D49" s="19" t="s">
        <v>38</v>
      </c>
      <c r="E49" s="19" t="s">
        <v>176</v>
      </c>
      <c r="F49" s="20">
        <v>5</v>
      </c>
      <c r="G49" s="20" t="s">
        <v>76</v>
      </c>
      <c r="H49" s="20" t="s">
        <v>19</v>
      </c>
      <c r="I49" s="20"/>
      <c r="J49" s="20"/>
      <c r="K49" s="20"/>
      <c r="L49" s="20"/>
      <c r="M49" s="20">
        <v>3.5132999999999998E-2</v>
      </c>
      <c r="N49" s="20">
        <v>26</v>
      </c>
      <c r="O49" s="19">
        <v>0.91345799999999988</v>
      </c>
      <c r="P49" s="21">
        <v>130</v>
      </c>
      <c r="Q49" s="21">
        <v>4.5672899999999998</v>
      </c>
      <c r="R49" s="19" t="s">
        <v>230</v>
      </c>
      <c r="S49" s="19" t="s">
        <v>205</v>
      </c>
      <c r="T49" s="19">
        <f t="shared" si="0"/>
        <v>156</v>
      </c>
      <c r="U49" s="66"/>
      <c r="V49" s="67"/>
      <c r="W49" s="22">
        <v>29.7</v>
      </c>
      <c r="X49" s="43">
        <f t="shared" si="1"/>
        <v>0</v>
      </c>
      <c r="Y49" s="50">
        <f t="shared" si="2"/>
        <v>0</v>
      </c>
      <c r="Z49" s="6">
        <f t="shared" si="3"/>
        <v>5.4807479999999993</v>
      </c>
    </row>
    <row r="50" spans="1:26" ht="51" x14ac:dyDescent="0.2">
      <c r="A50" s="17" t="s">
        <v>31</v>
      </c>
      <c r="B50" s="18" t="s">
        <v>73</v>
      </c>
      <c r="C50" s="19" t="s">
        <v>180</v>
      </c>
      <c r="D50" s="19" t="s">
        <v>38</v>
      </c>
      <c r="E50" s="19" t="s">
        <v>181</v>
      </c>
      <c r="F50" s="20">
        <v>3</v>
      </c>
      <c r="G50" s="20" t="s">
        <v>76</v>
      </c>
      <c r="H50" s="20" t="s">
        <v>19</v>
      </c>
      <c r="I50" s="20"/>
      <c r="J50" s="20"/>
      <c r="K50" s="20"/>
      <c r="L50" s="20"/>
      <c r="M50" s="20">
        <v>6.6299999999999998E-2</v>
      </c>
      <c r="N50" s="20">
        <v>35</v>
      </c>
      <c r="O50" s="19">
        <v>2.3205</v>
      </c>
      <c r="P50" s="21">
        <v>174</v>
      </c>
      <c r="Q50" s="21">
        <v>11.536199999999999</v>
      </c>
      <c r="R50" s="19" t="s">
        <v>230</v>
      </c>
      <c r="S50" s="19" t="s">
        <v>205</v>
      </c>
      <c r="T50" s="19">
        <f t="shared" si="0"/>
        <v>209</v>
      </c>
      <c r="U50" s="66"/>
      <c r="V50" s="67"/>
      <c r="W50" s="22">
        <v>29.7</v>
      </c>
      <c r="X50" s="43">
        <f t="shared" si="1"/>
        <v>0</v>
      </c>
      <c r="Y50" s="50">
        <f t="shared" si="2"/>
        <v>0</v>
      </c>
      <c r="Z50" s="6">
        <f t="shared" si="3"/>
        <v>13.8567</v>
      </c>
    </row>
    <row r="51" spans="1:26" ht="38.25" x14ac:dyDescent="0.2">
      <c r="A51" s="17" t="s">
        <v>31</v>
      </c>
      <c r="B51" s="18" t="s">
        <v>73</v>
      </c>
      <c r="C51" s="19" t="s">
        <v>182</v>
      </c>
      <c r="D51" s="19" t="s">
        <v>38</v>
      </c>
      <c r="E51" s="19" t="s">
        <v>183</v>
      </c>
      <c r="F51" s="20">
        <v>2</v>
      </c>
      <c r="G51" s="20" t="s">
        <v>76</v>
      </c>
      <c r="H51" s="20" t="s">
        <v>19</v>
      </c>
      <c r="I51" s="20"/>
      <c r="J51" s="25"/>
      <c r="K51" s="20"/>
      <c r="L51" s="20"/>
      <c r="M51" s="20">
        <v>5.8900000000000001E-2</v>
      </c>
      <c r="N51" s="20">
        <v>36</v>
      </c>
      <c r="O51" s="19">
        <v>2.1204000000000001</v>
      </c>
      <c r="P51" s="21">
        <v>180</v>
      </c>
      <c r="Q51" s="21">
        <v>10.602</v>
      </c>
      <c r="R51" s="19" t="s">
        <v>230</v>
      </c>
      <c r="S51" s="19" t="s">
        <v>198</v>
      </c>
      <c r="T51" s="19">
        <f t="shared" si="0"/>
        <v>216</v>
      </c>
      <c r="U51" s="66"/>
      <c r="V51" s="67"/>
      <c r="W51" s="22">
        <v>29.7</v>
      </c>
      <c r="X51" s="43">
        <f t="shared" si="1"/>
        <v>0</v>
      </c>
      <c r="Y51" s="50">
        <f t="shared" si="2"/>
        <v>0</v>
      </c>
      <c r="Z51" s="6">
        <f t="shared" si="3"/>
        <v>12.7224</v>
      </c>
    </row>
    <row r="52" spans="1:26" ht="38.25" x14ac:dyDescent="0.2">
      <c r="A52" s="17" t="s">
        <v>31</v>
      </c>
      <c r="B52" s="18" t="s">
        <v>73</v>
      </c>
      <c r="C52" s="19" t="s">
        <v>184</v>
      </c>
      <c r="D52" s="19" t="s">
        <v>153</v>
      </c>
      <c r="E52" s="19" t="s">
        <v>185</v>
      </c>
      <c r="F52" s="20" t="s">
        <v>134</v>
      </c>
      <c r="G52" s="20" t="s">
        <v>76</v>
      </c>
      <c r="H52" s="20" t="s">
        <v>19</v>
      </c>
      <c r="I52" s="20"/>
      <c r="J52" s="25"/>
      <c r="K52" s="20"/>
      <c r="L52" s="20"/>
      <c r="M52" s="20">
        <v>4.9599999999999998E-2</v>
      </c>
      <c r="N52" s="20">
        <v>36</v>
      </c>
      <c r="O52" s="19">
        <v>1.7855999999999999</v>
      </c>
      <c r="P52" s="21">
        <v>180</v>
      </c>
      <c r="Q52" s="21">
        <v>8.927999999999999</v>
      </c>
      <c r="R52" s="19" t="s">
        <v>230</v>
      </c>
      <c r="S52" s="19" t="s">
        <v>198</v>
      </c>
      <c r="T52" s="19">
        <f t="shared" si="0"/>
        <v>216</v>
      </c>
      <c r="U52" s="66"/>
      <c r="V52" s="67"/>
      <c r="W52" s="22">
        <v>29.7</v>
      </c>
      <c r="X52" s="43">
        <f t="shared" si="1"/>
        <v>0</v>
      </c>
      <c r="Y52" s="50">
        <f t="shared" si="2"/>
        <v>0</v>
      </c>
      <c r="Z52" s="6">
        <f t="shared" si="3"/>
        <v>10.7136</v>
      </c>
    </row>
    <row r="53" spans="1:26" ht="38.25" x14ac:dyDescent="0.2">
      <c r="A53" s="17" t="s">
        <v>31</v>
      </c>
      <c r="B53" s="18" t="s">
        <v>73</v>
      </c>
      <c r="C53" s="19" t="s">
        <v>186</v>
      </c>
      <c r="D53" s="19" t="s">
        <v>150</v>
      </c>
      <c r="E53" s="19" t="s">
        <v>187</v>
      </c>
      <c r="F53" s="20">
        <v>0</v>
      </c>
      <c r="G53" s="20" t="s">
        <v>76</v>
      </c>
      <c r="H53" s="20" t="s">
        <v>19</v>
      </c>
      <c r="I53" s="20"/>
      <c r="J53" s="20"/>
      <c r="K53" s="20"/>
      <c r="L53" s="20"/>
      <c r="M53" s="20">
        <v>1.7100000000000001E-2</v>
      </c>
      <c r="N53" s="20">
        <v>36</v>
      </c>
      <c r="O53" s="19">
        <v>0.61560000000000004</v>
      </c>
      <c r="P53" s="21">
        <v>180</v>
      </c>
      <c r="Q53" s="21">
        <v>3.0780000000000003</v>
      </c>
      <c r="R53" s="19" t="s">
        <v>230</v>
      </c>
      <c r="S53" s="19" t="s">
        <v>198</v>
      </c>
      <c r="T53" s="19">
        <f t="shared" si="0"/>
        <v>216</v>
      </c>
      <c r="U53" s="66"/>
      <c r="V53" s="67"/>
      <c r="W53" s="22">
        <v>29.7</v>
      </c>
      <c r="X53" s="43">
        <f t="shared" si="1"/>
        <v>0</v>
      </c>
      <c r="Y53" s="50">
        <f t="shared" si="2"/>
        <v>0</v>
      </c>
      <c r="Z53" s="6">
        <f t="shared" si="3"/>
        <v>3.6936</v>
      </c>
    </row>
    <row r="54" spans="1:26" ht="38.25" x14ac:dyDescent="0.2">
      <c r="A54" s="17" t="s">
        <v>31</v>
      </c>
      <c r="B54" s="18" t="s">
        <v>73</v>
      </c>
      <c r="C54" s="19" t="s">
        <v>190</v>
      </c>
      <c r="D54" s="19" t="s">
        <v>191</v>
      </c>
      <c r="E54" s="19" t="s">
        <v>192</v>
      </c>
      <c r="F54" s="20">
        <v>0</v>
      </c>
      <c r="G54" s="20" t="s">
        <v>76</v>
      </c>
      <c r="H54" s="20" t="s">
        <v>19</v>
      </c>
      <c r="I54" s="20"/>
      <c r="J54" s="20"/>
      <c r="K54" s="20"/>
      <c r="L54" s="20"/>
      <c r="M54" s="20">
        <v>1.24E-2</v>
      </c>
      <c r="N54" s="20">
        <v>54</v>
      </c>
      <c r="O54" s="19">
        <v>0.66959999999999997</v>
      </c>
      <c r="P54" s="21">
        <v>270</v>
      </c>
      <c r="Q54" s="21">
        <v>3.3479999999999999</v>
      </c>
      <c r="R54" s="19" t="s">
        <v>230</v>
      </c>
      <c r="S54" s="19" t="s">
        <v>198</v>
      </c>
      <c r="T54" s="19">
        <f t="shared" si="0"/>
        <v>324</v>
      </c>
      <c r="U54" s="66"/>
      <c r="V54" s="67"/>
      <c r="W54" s="22">
        <v>29.7</v>
      </c>
      <c r="X54" s="43">
        <f t="shared" si="1"/>
        <v>0</v>
      </c>
      <c r="Y54" s="50">
        <f t="shared" si="2"/>
        <v>0</v>
      </c>
      <c r="Z54" s="6">
        <f t="shared" si="3"/>
        <v>4.0175999999999998</v>
      </c>
    </row>
    <row r="55" spans="1:26" ht="38.25" x14ac:dyDescent="0.2">
      <c r="A55" s="17" t="s">
        <v>31</v>
      </c>
      <c r="B55" s="18" t="s">
        <v>73</v>
      </c>
      <c r="C55" s="19" t="s">
        <v>195</v>
      </c>
      <c r="D55" s="19" t="s">
        <v>141</v>
      </c>
      <c r="E55" s="19" t="s">
        <v>196</v>
      </c>
      <c r="F55" s="20">
        <v>2</v>
      </c>
      <c r="G55" s="20" t="s">
        <v>76</v>
      </c>
      <c r="H55" s="20" t="s">
        <v>19</v>
      </c>
      <c r="I55" s="20"/>
      <c r="J55" s="20"/>
      <c r="K55" s="20"/>
      <c r="L55" s="20"/>
      <c r="M55" s="20">
        <v>5.1200000000000002E-2</v>
      </c>
      <c r="N55" s="20">
        <v>196</v>
      </c>
      <c r="O55" s="19">
        <v>10.0352</v>
      </c>
      <c r="P55" s="21">
        <v>980</v>
      </c>
      <c r="Q55" s="21">
        <v>50.176000000000002</v>
      </c>
      <c r="R55" s="19" t="s">
        <v>230</v>
      </c>
      <c r="S55" s="19" t="s">
        <v>198</v>
      </c>
      <c r="T55" s="19">
        <f t="shared" si="0"/>
        <v>1176</v>
      </c>
      <c r="U55" s="66"/>
      <c r="V55" s="67"/>
      <c r="W55" s="22">
        <v>29.7</v>
      </c>
      <c r="X55" s="43">
        <f t="shared" si="1"/>
        <v>0</v>
      </c>
      <c r="Y55" s="50">
        <f t="shared" si="2"/>
        <v>0</v>
      </c>
      <c r="Z55" s="6">
        <f t="shared" si="3"/>
        <v>60.211200000000005</v>
      </c>
    </row>
    <row r="56" spans="1:26" ht="38.25" x14ac:dyDescent="0.2">
      <c r="A56" s="17" t="s">
        <v>31</v>
      </c>
      <c r="B56" s="18" t="s">
        <v>5</v>
      </c>
      <c r="C56" s="19" t="s">
        <v>6</v>
      </c>
      <c r="D56" s="19" t="s">
        <v>7</v>
      </c>
      <c r="E56" s="19" t="s">
        <v>8</v>
      </c>
      <c r="F56" s="20">
        <v>3</v>
      </c>
      <c r="G56" s="20" t="s">
        <v>9</v>
      </c>
      <c r="H56" s="20" t="s">
        <v>10</v>
      </c>
      <c r="I56" s="20" t="s">
        <v>209</v>
      </c>
      <c r="J56" s="20"/>
      <c r="K56" s="20"/>
      <c r="L56" s="20"/>
      <c r="M56" s="20">
        <v>1.37E-2</v>
      </c>
      <c r="N56" s="20">
        <v>4</v>
      </c>
      <c r="O56" s="19">
        <v>5.4800000000000001E-2</v>
      </c>
      <c r="P56" s="21">
        <v>18</v>
      </c>
      <c r="Q56" s="21">
        <v>0.24660000000000001</v>
      </c>
      <c r="R56" s="19" t="s">
        <v>230</v>
      </c>
      <c r="S56" s="19" t="s">
        <v>198</v>
      </c>
      <c r="T56" s="19">
        <f t="shared" si="0"/>
        <v>22</v>
      </c>
      <c r="U56" s="66"/>
      <c r="V56" s="67"/>
      <c r="W56" s="22">
        <v>29.7</v>
      </c>
      <c r="X56" s="43">
        <f t="shared" si="1"/>
        <v>0</v>
      </c>
      <c r="Y56" s="50">
        <f t="shared" si="2"/>
        <v>0</v>
      </c>
      <c r="Z56" s="6">
        <f t="shared" si="3"/>
        <v>0.3014</v>
      </c>
    </row>
    <row r="57" spans="1:26" ht="51" x14ac:dyDescent="0.2">
      <c r="A57" s="17" t="s">
        <v>13</v>
      </c>
      <c r="B57" s="18" t="s">
        <v>14</v>
      </c>
      <c r="C57" s="24" t="s">
        <v>15</v>
      </c>
      <c r="D57" s="19" t="s">
        <v>16</v>
      </c>
      <c r="E57" s="19" t="s">
        <v>17</v>
      </c>
      <c r="F57" s="20" t="s">
        <v>18</v>
      </c>
      <c r="G57" s="20" t="s">
        <v>9</v>
      </c>
      <c r="H57" s="20" t="s">
        <v>19</v>
      </c>
      <c r="I57" s="20" t="s">
        <v>209</v>
      </c>
      <c r="J57" s="20"/>
      <c r="K57" s="20"/>
      <c r="L57" s="20"/>
      <c r="M57" s="20">
        <v>0.21333299999999999</v>
      </c>
      <c r="N57" s="20">
        <v>18</v>
      </c>
      <c r="O57" s="19">
        <v>3.8399939999999999</v>
      </c>
      <c r="P57" s="21">
        <v>90</v>
      </c>
      <c r="Q57" s="21">
        <v>19.19997</v>
      </c>
      <c r="R57" s="19" t="s">
        <v>230</v>
      </c>
      <c r="S57" s="19" t="s">
        <v>202</v>
      </c>
      <c r="T57" s="19">
        <f t="shared" si="0"/>
        <v>108</v>
      </c>
      <c r="U57" s="66"/>
      <c r="V57" s="67"/>
      <c r="W57" s="22">
        <v>29.7</v>
      </c>
      <c r="X57" s="43">
        <f t="shared" si="1"/>
        <v>0</v>
      </c>
      <c r="Y57" s="50">
        <f t="shared" si="2"/>
        <v>0</v>
      </c>
      <c r="Z57" s="6">
        <f t="shared" si="3"/>
        <v>23.039963999999998</v>
      </c>
    </row>
    <row r="58" spans="1:26" ht="51" x14ac:dyDescent="0.2">
      <c r="A58" s="17" t="s">
        <v>13</v>
      </c>
      <c r="B58" s="18" t="s">
        <v>14</v>
      </c>
      <c r="C58" s="19" t="s">
        <v>20</v>
      </c>
      <c r="D58" s="19" t="s">
        <v>21</v>
      </c>
      <c r="E58" s="19" t="s">
        <v>22</v>
      </c>
      <c r="F58" s="20" t="s">
        <v>18</v>
      </c>
      <c r="G58" s="20" t="s">
        <v>9</v>
      </c>
      <c r="H58" s="20" t="s">
        <v>19</v>
      </c>
      <c r="I58" s="20" t="s">
        <v>209</v>
      </c>
      <c r="J58" s="20"/>
      <c r="K58" s="20"/>
      <c r="L58" s="20"/>
      <c r="M58" s="20">
        <v>0.21333299999999999</v>
      </c>
      <c r="N58" s="20">
        <v>18</v>
      </c>
      <c r="O58" s="19">
        <v>3.8399939999999999</v>
      </c>
      <c r="P58" s="21">
        <v>90</v>
      </c>
      <c r="Q58" s="21">
        <v>19.19997</v>
      </c>
      <c r="R58" s="19" t="s">
        <v>230</v>
      </c>
      <c r="S58" s="19" t="s">
        <v>202</v>
      </c>
      <c r="T58" s="19">
        <f t="shared" si="0"/>
        <v>108</v>
      </c>
      <c r="U58" s="66"/>
      <c r="V58" s="67"/>
      <c r="W58" s="22">
        <v>29.7</v>
      </c>
      <c r="X58" s="43">
        <f t="shared" si="1"/>
        <v>0</v>
      </c>
      <c r="Y58" s="50">
        <f t="shared" si="2"/>
        <v>0</v>
      </c>
      <c r="Z58" s="6">
        <f t="shared" si="3"/>
        <v>23.039963999999998</v>
      </c>
    </row>
    <row r="59" spans="1:26" ht="51" x14ac:dyDescent="0.2">
      <c r="A59" s="17" t="s">
        <v>13</v>
      </c>
      <c r="B59" s="18" t="s">
        <v>14</v>
      </c>
      <c r="C59" s="19" t="s">
        <v>23</v>
      </c>
      <c r="D59" s="19" t="s">
        <v>24</v>
      </c>
      <c r="E59" s="19" t="s">
        <v>25</v>
      </c>
      <c r="F59" s="20" t="s">
        <v>26</v>
      </c>
      <c r="G59" s="20" t="s">
        <v>9</v>
      </c>
      <c r="H59" s="20" t="s">
        <v>19</v>
      </c>
      <c r="I59" s="20" t="s">
        <v>209</v>
      </c>
      <c r="J59" s="20"/>
      <c r="K59" s="20"/>
      <c r="L59" s="20"/>
      <c r="M59" s="20">
        <v>0.17166699999999999</v>
      </c>
      <c r="N59" s="20">
        <v>18</v>
      </c>
      <c r="O59" s="19">
        <v>3.0900059999999998</v>
      </c>
      <c r="P59" s="21">
        <v>90</v>
      </c>
      <c r="Q59" s="21">
        <v>15.450029999999998</v>
      </c>
      <c r="R59" s="19" t="s">
        <v>230</v>
      </c>
      <c r="S59" s="19" t="s">
        <v>201</v>
      </c>
      <c r="T59" s="19">
        <f t="shared" si="0"/>
        <v>108</v>
      </c>
      <c r="U59" s="66"/>
      <c r="V59" s="67"/>
      <c r="W59" s="22">
        <v>29.7</v>
      </c>
      <c r="X59" s="43">
        <f t="shared" si="1"/>
        <v>0</v>
      </c>
      <c r="Y59" s="50">
        <f t="shared" si="2"/>
        <v>0</v>
      </c>
      <c r="Z59" s="6">
        <f t="shared" si="3"/>
        <v>18.540035999999997</v>
      </c>
    </row>
    <row r="60" spans="1:26" ht="51" x14ac:dyDescent="0.2">
      <c r="A60" s="17" t="s">
        <v>13</v>
      </c>
      <c r="B60" s="18" t="s">
        <v>14</v>
      </c>
      <c r="C60" s="19" t="s">
        <v>27</v>
      </c>
      <c r="D60" s="19" t="s">
        <v>28</v>
      </c>
      <c r="E60" s="19" t="s">
        <v>29</v>
      </c>
      <c r="F60" s="20" t="s">
        <v>30</v>
      </c>
      <c r="G60" s="20" t="s">
        <v>9</v>
      </c>
      <c r="H60" s="20" t="s">
        <v>19</v>
      </c>
      <c r="I60" s="20" t="s">
        <v>209</v>
      </c>
      <c r="J60" s="20"/>
      <c r="K60" s="20"/>
      <c r="L60" s="20"/>
      <c r="M60" s="20">
        <v>0.31166700000000003</v>
      </c>
      <c r="N60" s="20">
        <v>18</v>
      </c>
      <c r="O60" s="19">
        <v>5.6100060000000003</v>
      </c>
      <c r="P60" s="21">
        <v>90</v>
      </c>
      <c r="Q60" s="21">
        <v>28.050030000000003</v>
      </c>
      <c r="R60" s="19" t="s">
        <v>230</v>
      </c>
      <c r="S60" s="19" t="s">
        <v>203</v>
      </c>
      <c r="T60" s="19">
        <f t="shared" si="0"/>
        <v>108</v>
      </c>
      <c r="U60" s="66"/>
      <c r="V60" s="67"/>
      <c r="W60" s="22">
        <v>29.7</v>
      </c>
      <c r="X60" s="43">
        <f t="shared" si="1"/>
        <v>0</v>
      </c>
      <c r="Y60" s="50">
        <f t="shared" si="2"/>
        <v>0</v>
      </c>
      <c r="Z60" s="6">
        <f t="shared" si="3"/>
        <v>33.660036000000005</v>
      </c>
    </row>
    <row r="61" spans="1:26" ht="38.25" x14ac:dyDescent="0.2">
      <c r="A61" s="17" t="s">
        <v>31</v>
      </c>
      <c r="B61" s="18" t="s">
        <v>14</v>
      </c>
      <c r="C61" s="24" t="s">
        <v>55</v>
      </c>
      <c r="D61" s="19" t="s">
        <v>56</v>
      </c>
      <c r="E61" s="19" t="s">
        <v>57</v>
      </c>
      <c r="F61" s="20">
        <v>1</v>
      </c>
      <c r="G61" s="20" t="s">
        <v>58</v>
      </c>
      <c r="H61" s="20" t="s">
        <v>19</v>
      </c>
      <c r="I61" s="20"/>
      <c r="J61" s="20"/>
      <c r="K61" s="20"/>
      <c r="L61" s="20"/>
      <c r="M61" s="20">
        <v>2.7900000000000001E-2</v>
      </c>
      <c r="N61" s="20">
        <v>3</v>
      </c>
      <c r="O61" s="19">
        <v>8.3699999999999997E-2</v>
      </c>
      <c r="P61" s="21">
        <v>14</v>
      </c>
      <c r="Q61" s="21">
        <v>0.3906</v>
      </c>
      <c r="R61" s="19" t="s">
        <v>230</v>
      </c>
      <c r="S61" s="19" t="s">
        <v>198</v>
      </c>
      <c r="T61" s="19">
        <f t="shared" si="0"/>
        <v>17</v>
      </c>
      <c r="U61" s="66"/>
      <c r="V61" s="67"/>
      <c r="W61" s="22">
        <v>29.7</v>
      </c>
      <c r="X61" s="43">
        <f t="shared" si="1"/>
        <v>0</v>
      </c>
      <c r="Y61" s="50">
        <f t="shared" si="2"/>
        <v>0</v>
      </c>
      <c r="Z61" s="6">
        <f t="shared" si="3"/>
        <v>0.4743</v>
      </c>
    </row>
    <row r="62" spans="1:26" ht="38.25" x14ac:dyDescent="0.2">
      <c r="A62" s="17" t="s">
        <v>31</v>
      </c>
      <c r="B62" s="18" t="s">
        <v>14</v>
      </c>
      <c r="C62" s="19" t="s">
        <v>61</v>
      </c>
      <c r="D62" s="19" t="s">
        <v>62</v>
      </c>
      <c r="E62" s="19" t="s">
        <v>63</v>
      </c>
      <c r="F62" s="20">
        <v>3</v>
      </c>
      <c r="G62" s="20" t="s">
        <v>58</v>
      </c>
      <c r="H62" s="20" t="s">
        <v>19</v>
      </c>
      <c r="I62" s="20"/>
      <c r="J62" s="20"/>
      <c r="K62" s="20"/>
      <c r="L62" s="20"/>
      <c r="M62" s="20">
        <v>0.19220000000000001</v>
      </c>
      <c r="N62" s="20">
        <v>4</v>
      </c>
      <c r="O62" s="19">
        <v>0.76880000000000004</v>
      </c>
      <c r="P62" s="21">
        <v>18</v>
      </c>
      <c r="Q62" s="21">
        <v>3.4596</v>
      </c>
      <c r="R62" s="19" t="s">
        <v>230</v>
      </c>
      <c r="S62" s="19" t="s">
        <v>198</v>
      </c>
      <c r="T62" s="19">
        <f t="shared" si="0"/>
        <v>22</v>
      </c>
      <c r="U62" s="66"/>
      <c r="V62" s="67"/>
      <c r="W62" s="22">
        <v>29.7</v>
      </c>
      <c r="X62" s="43">
        <f t="shared" si="1"/>
        <v>0</v>
      </c>
      <c r="Y62" s="50">
        <f t="shared" si="2"/>
        <v>0</v>
      </c>
      <c r="Z62" s="6">
        <f t="shared" si="3"/>
        <v>4.2284000000000006</v>
      </c>
    </row>
    <row r="63" spans="1:26" ht="38.25" x14ac:dyDescent="0.2">
      <c r="A63" s="17" t="s">
        <v>31</v>
      </c>
      <c r="B63" s="18" t="s">
        <v>14</v>
      </c>
      <c r="C63" s="24" t="s">
        <v>81</v>
      </c>
      <c r="D63" s="19" t="s">
        <v>42</v>
      </c>
      <c r="E63" s="19" t="s">
        <v>82</v>
      </c>
      <c r="F63" s="20">
        <v>2</v>
      </c>
      <c r="G63" s="20" t="s">
        <v>58</v>
      </c>
      <c r="H63" s="20" t="s">
        <v>19</v>
      </c>
      <c r="I63" s="20"/>
      <c r="J63" s="20"/>
      <c r="K63" s="20"/>
      <c r="L63" s="20"/>
      <c r="M63" s="20">
        <v>1.8599999999999998E-2</v>
      </c>
      <c r="N63" s="20">
        <v>5</v>
      </c>
      <c r="O63" s="19">
        <v>9.2999999999999999E-2</v>
      </c>
      <c r="P63" s="21">
        <v>26</v>
      </c>
      <c r="Q63" s="21">
        <v>0.48359999999999997</v>
      </c>
      <c r="R63" s="19" t="s">
        <v>230</v>
      </c>
      <c r="S63" s="19" t="s">
        <v>198</v>
      </c>
      <c r="T63" s="19">
        <f t="shared" si="0"/>
        <v>31</v>
      </c>
      <c r="U63" s="66"/>
      <c r="V63" s="67"/>
      <c r="W63" s="22">
        <v>29.7</v>
      </c>
      <c r="X63" s="43">
        <f t="shared" si="1"/>
        <v>0</v>
      </c>
      <c r="Y63" s="50">
        <f t="shared" si="2"/>
        <v>0</v>
      </c>
      <c r="Z63" s="6">
        <f t="shared" si="3"/>
        <v>0.5766</v>
      </c>
    </row>
    <row r="64" spans="1:26" ht="38.25" x14ac:dyDescent="0.2">
      <c r="A64" s="17" t="s">
        <v>31</v>
      </c>
      <c r="B64" s="18" t="s">
        <v>14</v>
      </c>
      <c r="C64" s="19" t="s">
        <v>106</v>
      </c>
      <c r="D64" s="19" t="s">
        <v>62</v>
      </c>
      <c r="E64" s="19" t="s">
        <v>107</v>
      </c>
      <c r="F64" s="20">
        <v>0</v>
      </c>
      <c r="G64" s="20" t="s">
        <v>58</v>
      </c>
      <c r="H64" s="20" t="s">
        <v>19</v>
      </c>
      <c r="I64" s="20"/>
      <c r="J64" s="20"/>
      <c r="K64" s="20"/>
      <c r="L64" s="20"/>
      <c r="M64" s="20">
        <v>1.41E-2</v>
      </c>
      <c r="N64" s="20">
        <v>6</v>
      </c>
      <c r="O64" s="19">
        <v>8.4599999999999995E-2</v>
      </c>
      <c r="P64" s="21">
        <v>30</v>
      </c>
      <c r="Q64" s="21">
        <v>0.42299999999999999</v>
      </c>
      <c r="R64" s="19" t="s">
        <v>230</v>
      </c>
      <c r="S64" s="19" t="s">
        <v>198</v>
      </c>
      <c r="T64" s="19">
        <f t="shared" si="0"/>
        <v>36</v>
      </c>
      <c r="U64" s="66"/>
      <c r="V64" s="67"/>
      <c r="W64" s="22">
        <v>29.7</v>
      </c>
      <c r="X64" s="43">
        <f t="shared" si="1"/>
        <v>0</v>
      </c>
      <c r="Y64" s="50">
        <f t="shared" si="2"/>
        <v>0</v>
      </c>
      <c r="Z64" s="6">
        <f t="shared" si="3"/>
        <v>0.50759999999999994</v>
      </c>
    </row>
    <row r="65" spans="1:26" ht="38.25" x14ac:dyDescent="0.2">
      <c r="A65" s="17" t="s">
        <v>31</v>
      </c>
      <c r="B65" s="18" t="s">
        <v>14</v>
      </c>
      <c r="C65" s="19" t="s">
        <v>108</v>
      </c>
      <c r="D65" s="19" t="s">
        <v>62</v>
      </c>
      <c r="E65" s="19" t="s">
        <v>109</v>
      </c>
      <c r="F65" s="20">
        <v>0</v>
      </c>
      <c r="G65" s="20" t="s">
        <v>58</v>
      </c>
      <c r="H65" s="20" t="s">
        <v>19</v>
      </c>
      <c r="I65" s="20"/>
      <c r="J65" s="20"/>
      <c r="K65" s="20"/>
      <c r="L65" s="20"/>
      <c r="M65" s="20">
        <v>1.41E-2</v>
      </c>
      <c r="N65" s="20">
        <v>6</v>
      </c>
      <c r="O65" s="19">
        <v>8.4599999999999995E-2</v>
      </c>
      <c r="P65" s="21">
        <v>30</v>
      </c>
      <c r="Q65" s="21">
        <v>0.42299999999999999</v>
      </c>
      <c r="R65" s="19" t="s">
        <v>230</v>
      </c>
      <c r="S65" s="19" t="s">
        <v>198</v>
      </c>
      <c r="T65" s="19">
        <f t="shared" si="0"/>
        <v>36</v>
      </c>
      <c r="U65" s="66"/>
      <c r="V65" s="67"/>
      <c r="W65" s="22">
        <v>29.7</v>
      </c>
      <c r="X65" s="43">
        <f t="shared" si="1"/>
        <v>0</v>
      </c>
      <c r="Y65" s="50">
        <f t="shared" si="2"/>
        <v>0</v>
      </c>
      <c r="Z65" s="6">
        <f t="shared" si="3"/>
        <v>0.50759999999999994</v>
      </c>
    </row>
    <row r="66" spans="1:26" ht="38.25" x14ac:dyDescent="0.2">
      <c r="A66" s="17" t="s">
        <v>31</v>
      </c>
      <c r="B66" s="18" t="s">
        <v>14</v>
      </c>
      <c r="C66" s="19" t="s">
        <v>110</v>
      </c>
      <c r="D66" s="19" t="s">
        <v>111</v>
      </c>
      <c r="E66" s="19" t="s">
        <v>112</v>
      </c>
      <c r="F66" s="20">
        <v>1</v>
      </c>
      <c r="G66" s="20" t="s">
        <v>58</v>
      </c>
      <c r="H66" s="20" t="s">
        <v>19</v>
      </c>
      <c r="I66" s="20"/>
      <c r="J66" s="20"/>
      <c r="K66" s="20"/>
      <c r="L66" s="20"/>
      <c r="M66" s="20">
        <v>8.0999999999999996E-3</v>
      </c>
      <c r="N66" s="20">
        <v>8</v>
      </c>
      <c r="O66" s="19">
        <v>6.4799999999999996E-2</v>
      </c>
      <c r="P66" s="21">
        <v>40</v>
      </c>
      <c r="Q66" s="21">
        <v>0.32399999999999995</v>
      </c>
      <c r="R66" s="19" t="s">
        <v>230</v>
      </c>
      <c r="S66" s="19" t="s">
        <v>198</v>
      </c>
      <c r="T66" s="19">
        <f t="shared" si="0"/>
        <v>48</v>
      </c>
      <c r="U66" s="66"/>
      <c r="V66" s="67"/>
      <c r="W66" s="22">
        <v>29.7</v>
      </c>
      <c r="X66" s="43">
        <f t="shared" si="1"/>
        <v>0</v>
      </c>
      <c r="Y66" s="50">
        <f t="shared" si="2"/>
        <v>0</v>
      </c>
      <c r="Z66" s="6">
        <f t="shared" si="3"/>
        <v>0.38879999999999998</v>
      </c>
    </row>
    <row r="67" spans="1:26" ht="38.25" x14ac:dyDescent="0.2">
      <c r="A67" s="17" t="s">
        <v>31</v>
      </c>
      <c r="B67" s="18" t="s">
        <v>14</v>
      </c>
      <c r="C67" s="19" t="s">
        <v>118</v>
      </c>
      <c r="D67" s="19" t="s">
        <v>119</v>
      </c>
      <c r="E67" s="19" t="s">
        <v>120</v>
      </c>
      <c r="F67" s="20">
        <v>1</v>
      </c>
      <c r="G67" s="20" t="s">
        <v>58</v>
      </c>
      <c r="H67" s="20" t="s">
        <v>19</v>
      </c>
      <c r="I67" s="20"/>
      <c r="J67" s="20"/>
      <c r="K67" s="20"/>
      <c r="L67" s="20"/>
      <c r="M67" s="20">
        <v>5.4000000000000003E-3</v>
      </c>
      <c r="N67" s="20">
        <v>9</v>
      </c>
      <c r="O67" s="19">
        <v>4.8600000000000004E-2</v>
      </c>
      <c r="P67" s="21">
        <v>44</v>
      </c>
      <c r="Q67" s="21">
        <v>0.23760000000000001</v>
      </c>
      <c r="R67" s="19" t="s">
        <v>230</v>
      </c>
      <c r="S67" s="19" t="s">
        <v>198</v>
      </c>
      <c r="T67" s="19">
        <f t="shared" si="0"/>
        <v>53</v>
      </c>
      <c r="U67" s="66"/>
      <c r="V67" s="67"/>
      <c r="W67" s="22">
        <v>29.7</v>
      </c>
      <c r="X67" s="43">
        <f t="shared" si="1"/>
        <v>0</v>
      </c>
      <c r="Y67" s="50">
        <f t="shared" si="2"/>
        <v>0</v>
      </c>
      <c r="Z67" s="6">
        <f t="shared" si="3"/>
        <v>0.28620000000000001</v>
      </c>
    </row>
    <row r="68" spans="1:26" ht="38.25" x14ac:dyDescent="0.2">
      <c r="A68" s="17" t="s">
        <v>31</v>
      </c>
      <c r="B68" s="18" t="s">
        <v>14</v>
      </c>
      <c r="C68" s="19" t="s">
        <v>143</v>
      </c>
      <c r="D68" s="19" t="s">
        <v>144</v>
      </c>
      <c r="E68" s="19" t="s">
        <v>145</v>
      </c>
      <c r="F68" s="20">
        <v>1</v>
      </c>
      <c r="G68" s="20" t="s">
        <v>58</v>
      </c>
      <c r="H68" s="20" t="s">
        <v>19</v>
      </c>
      <c r="I68" s="20"/>
      <c r="J68" s="20"/>
      <c r="K68" s="20"/>
      <c r="L68" s="20"/>
      <c r="M68" s="20">
        <v>6.4999999999999997E-3</v>
      </c>
      <c r="N68" s="20">
        <v>18</v>
      </c>
      <c r="O68" s="19">
        <v>0.11699999999999999</v>
      </c>
      <c r="P68" s="21">
        <v>88</v>
      </c>
      <c r="Q68" s="21">
        <v>0.57199999999999995</v>
      </c>
      <c r="R68" s="19" t="s">
        <v>230</v>
      </c>
      <c r="S68" s="19" t="s">
        <v>198</v>
      </c>
      <c r="T68" s="19">
        <f t="shared" si="0"/>
        <v>106</v>
      </c>
      <c r="U68" s="66"/>
      <c r="V68" s="67"/>
      <c r="W68" s="22">
        <v>29.7</v>
      </c>
      <c r="X68" s="43">
        <f t="shared" si="1"/>
        <v>0</v>
      </c>
      <c r="Y68" s="50">
        <f t="shared" si="2"/>
        <v>0</v>
      </c>
      <c r="Z68" s="6">
        <f t="shared" si="3"/>
        <v>0.68899999999999995</v>
      </c>
    </row>
    <row r="69" spans="1:26" ht="38.25" x14ac:dyDescent="0.2">
      <c r="A69" s="17" t="s">
        <v>31</v>
      </c>
      <c r="B69" s="18" t="s">
        <v>14</v>
      </c>
      <c r="C69" s="19" t="s">
        <v>166</v>
      </c>
      <c r="D69" s="19" t="s">
        <v>167</v>
      </c>
      <c r="E69" s="19" t="s">
        <v>168</v>
      </c>
      <c r="F69" s="20" t="s">
        <v>169</v>
      </c>
      <c r="G69" s="20" t="s">
        <v>58</v>
      </c>
      <c r="H69" s="20" t="s">
        <v>19</v>
      </c>
      <c r="I69" s="20"/>
      <c r="J69" s="20"/>
      <c r="K69" s="20"/>
      <c r="L69" s="20"/>
      <c r="M69" s="20">
        <v>2.7900000000000001E-2</v>
      </c>
      <c r="N69" s="20">
        <v>21</v>
      </c>
      <c r="O69" s="19">
        <v>0.58589999999999998</v>
      </c>
      <c r="P69" s="21">
        <v>104</v>
      </c>
      <c r="Q69" s="21">
        <v>2.9016000000000002</v>
      </c>
      <c r="R69" s="19" t="s">
        <v>230</v>
      </c>
      <c r="S69" s="19" t="s">
        <v>198</v>
      </c>
      <c r="T69" s="19">
        <f t="shared" si="0"/>
        <v>125</v>
      </c>
      <c r="U69" s="66"/>
      <c r="V69" s="67"/>
      <c r="W69" s="22">
        <v>29.7</v>
      </c>
      <c r="X69" s="43">
        <f t="shared" si="1"/>
        <v>0</v>
      </c>
      <c r="Y69" s="50">
        <f t="shared" si="2"/>
        <v>0</v>
      </c>
      <c r="Z69" s="6">
        <f t="shared" si="3"/>
        <v>3.4875000000000003</v>
      </c>
    </row>
    <row r="70" spans="1:26" ht="39" thickBot="1" x14ac:dyDescent="0.25">
      <c r="A70" s="51" t="s">
        <v>31</v>
      </c>
      <c r="B70" s="52" t="s">
        <v>14</v>
      </c>
      <c r="C70" s="53" t="s">
        <v>177</v>
      </c>
      <c r="D70" s="53" t="s">
        <v>178</v>
      </c>
      <c r="E70" s="53" t="s">
        <v>179</v>
      </c>
      <c r="F70" s="54">
        <v>0</v>
      </c>
      <c r="G70" s="54" t="s">
        <v>58</v>
      </c>
      <c r="H70" s="54" t="s">
        <v>19</v>
      </c>
      <c r="I70" s="54"/>
      <c r="J70" s="54"/>
      <c r="K70" s="54"/>
      <c r="L70" s="54"/>
      <c r="M70" s="54">
        <v>2.7900000000000001E-2</v>
      </c>
      <c r="N70" s="54">
        <v>26</v>
      </c>
      <c r="O70" s="53">
        <v>0.72540000000000004</v>
      </c>
      <c r="P70" s="55">
        <v>128</v>
      </c>
      <c r="Q70" s="55">
        <v>3.5712000000000002</v>
      </c>
      <c r="R70" s="53" t="s">
        <v>230</v>
      </c>
      <c r="S70" s="53" t="s">
        <v>204</v>
      </c>
      <c r="T70" s="53">
        <f t="shared" si="0"/>
        <v>154</v>
      </c>
      <c r="U70" s="68"/>
      <c r="V70" s="69"/>
      <c r="W70" s="56">
        <v>29.7</v>
      </c>
      <c r="X70" s="57">
        <f t="shared" si="1"/>
        <v>0</v>
      </c>
      <c r="Y70" s="58">
        <f t="shared" si="2"/>
        <v>0</v>
      </c>
      <c r="Z70" s="6">
        <f t="shared" si="3"/>
        <v>4.2965999999999998</v>
      </c>
    </row>
    <row r="71" spans="1:26" ht="15" thickBot="1" x14ac:dyDescent="0.25">
      <c r="S71" s="71" t="s">
        <v>242</v>
      </c>
      <c r="T71" s="72"/>
      <c r="U71" s="59"/>
      <c r="V71" s="60"/>
      <c r="W71" s="61"/>
      <c r="X71" s="62">
        <f>SUM(X7:X70)</f>
        <v>0</v>
      </c>
      <c r="Y71" s="63">
        <f>SUM(Y7:Y70)</f>
        <v>0</v>
      </c>
      <c r="Z71" s="6">
        <f>SUM(Z7:Z70)</f>
        <v>291.08678300000014</v>
      </c>
    </row>
    <row r="73" spans="1:26" x14ac:dyDescent="0.2">
      <c r="A73" s="27" t="s">
        <v>237</v>
      </c>
      <c r="B73" s="28"/>
      <c r="C73" s="29"/>
      <c r="D73" s="29"/>
      <c r="E73" s="30"/>
    </row>
    <row r="74" spans="1:26" x14ac:dyDescent="0.2">
      <c r="A74" s="27" t="s">
        <v>238</v>
      </c>
      <c r="B74" s="28"/>
      <c r="C74" s="29"/>
      <c r="D74" s="29"/>
      <c r="E74" s="30"/>
    </row>
    <row r="75" spans="1:26" x14ac:dyDescent="0.2">
      <c r="A75" s="27" t="s">
        <v>239</v>
      </c>
      <c r="B75" s="28"/>
      <c r="C75" s="29"/>
      <c r="D75" s="29"/>
      <c r="E75" s="30"/>
    </row>
    <row r="76" spans="1:26" x14ac:dyDescent="0.2">
      <c r="A76" s="31" t="s">
        <v>243</v>
      </c>
      <c r="B76" s="28"/>
      <c r="C76" s="29"/>
      <c r="D76" s="29"/>
      <c r="E76" s="30"/>
    </row>
    <row r="77" spans="1:26" x14ac:dyDescent="0.2">
      <c r="A77" s="32"/>
      <c r="B77" s="32"/>
      <c r="C77" s="32"/>
      <c r="D77" s="32"/>
      <c r="E77" s="30"/>
    </row>
    <row r="78" spans="1:26" x14ac:dyDescent="0.2">
      <c r="A78" s="32"/>
      <c r="B78" s="32"/>
      <c r="C78" s="32"/>
      <c r="D78" s="32"/>
      <c r="E78" s="30"/>
    </row>
    <row r="79" spans="1:26" x14ac:dyDescent="0.2">
      <c r="A79" s="33" t="s">
        <v>240</v>
      </c>
      <c r="B79" s="33"/>
      <c r="C79" s="34"/>
      <c r="D79" s="35"/>
      <c r="E79" s="30"/>
    </row>
    <row r="80" spans="1:26" x14ac:dyDescent="0.2">
      <c r="A80" s="36" t="s">
        <v>244</v>
      </c>
      <c r="B80" s="37"/>
      <c r="C80" s="70"/>
      <c r="D80" s="70"/>
      <c r="E80" s="30"/>
    </row>
    <row r="81" spans="1:5" x14ac:dyDescent="0.2">
      <c r="A81" s="38" t="s">
        <v>241</v>
      </c>
      <c r="B81" s="39"/>
      <c r="C81" s="70"/>
      <c r="D81" s="70"/>
      <c r="E81" s="30"/>
    </row>
    <row r="82" spans="1:5" ht="38.25" x14ac:dyDescent="0.2">
      <c r="A82" s="40" t="s">
        <v>245</v>
      </c>
      <c r="B82" s="41"/>
      <c r="C82" s="70"/>
      <c r="D82" s="70"/>
      <c r="E82" s="30"/>
    </row>
    <row r="83" spans="1:5" x14ac:dyDescent="0.2">
      <c r="A83" s="30"/>
      <c r="B83" s="30"/>
      <c r="C83" s="30"/>
      <c r="D83" s="30"/>
      <c r="E83" s="30"/>
    </row>
    <row r="84" spans="1:5" x14ac:dyDescent="0.2">
      <c r="A84" s="30"/>
      <c r="B84" s="30"/>
      <c r="C84" s="30"/>
      <c r="D84" s="30"/>
      <c r="E84" s="30"/>
    </row>
  </sheetData>
  <sheetProtection algorithmName="SHA-512" hashValue="ygk54j1kGn8BlN1rHkJRIiVmQSOkXUF9hQXlkMwblQ5ovpItJA0RGxQCRR3ZL5HA3P8qGOX9O8qfFJynYsT5mg==" saltValue="/V5l7atgcn5/PINa2Qy+aw==" spinCount="100000" sheet="1" objects="1" scenarios="1"/>
  <autoFilter ref="A6:S70" xr:uid="{00000000-0009-0000-0000-000000000000}"/>
  <sortState xmlns:xlrd2="http://schemas.microsoft.com/office/spreadsheetml/2017/richdata2" ref="A7:Q70">
    <sortCondition ref="G7"/>
  </sortState>
  <mergeCells count="4">
    <mergeCell ref="C80:D80"/>
    <mergeCell ref="C81:D81"/>
    <mergeCell ref="C82:D82"/>
    <mergeCell ref="S71:T71"/>
  </mergeCells>
  <pageMargins left="0.7" right="0.7" top="0.78740157499999996" bottom="0.78740157499999996" header="0.3" footer="0.3"/>
  <pageSetup paperSize="8" scale="5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>
      <selection activeCell="D7" sqref="D7"/>
    </sheetView>
  </sheetViews>
  <sheetFormatPr defaultRowHeight="15" x14ac:dyDescent="0.25"/>
  <cols>
    <col min="3" max="3" width="10.5703125" bestFit="1" customWidth="1"/>
  </cols>
  <sheetData>
    <row r="1" spans="1:4" x14ac:dyDescent="0.25">
      <c r="A1" s="9" t="s">
        <v>213</v>
      </c>
      <c r="B1" s="9" t="s">
        <v>214</v>
      </c>
      <c r="C1" s="9" t="s">
        <v>215</v>
      </c>
      <c r="D1" t="s">
        <v>220</v>
      </c>
    </row>
    <row r="2" spans="1:4" x14ac:dyDescent="0.25">
      <c r="A2" s="10" t="s">
        <v>193</v>
      </c>
      <c r="B2" s="10" t="s">
        <v>214</v>
      </c>
      <c r="C2" s="10" t="s">
        <v>215</v>
      </c>
      <c r="D2" t="s">
        <v>220</v>
      </c>
    </row>
    <row r="3" spans="1:4" x14ac:dyDescent="0.25">
      <c r="A3" s="9" t="s">
        <v>216</v>
      </c>
      <c r="B3" s="9" t="s">
        <v>214</v>
      </c>
      <c r="C3" s="9" t="s">
        <v>215</v>
      </c>
      <c r="D3" t="s">
        <v>220</v>
      </c>
    </row>
    <row r="4" spans="1:4" x14ac:dyDescent="0.25">
      <c r="A4" s="10" t="s">
        <v>217</v>
      </c>
      <c r="B4" s="10" t="s">
        <v>214</v>
      </c>
      <c r="C4" s="10" t="s">
        <v>215</v>
      </c>
      <c r="D4" t="s">
        <v>220</v>
      </c>
    </row>
    <row r="5" spans="1:4" x14ac:dyDescent="0.25">
      <c r="A5" s="9" t="s">
        <v>188</v>
      </c>
      <c r="B5" s="9" t="s">
        <v>214</v>
      </c>
      <c r="C5" s="9" t="s">
        <v>215</v>
      </c>
      <c r="D5" t="s">
        <v>220</v>
      </c>
    </row>
    <row r="6" spans="1:4" x14ac:dyDescent="0.25">
      <c r="A6" s="10" t="s">
        <v>218</v>
      </c>
      <c r="B6" s="10" t="s">
        <v>214</v>
      </c>
      <c r="C6" s="10" t="s">
        <v>215</v>
      </c>
      <c r="D6" t="s">
        <v>220</v>
      </c>
    </row>
    <row r="7" spans="1:4" x14ac:dyDescent="0.25">
      <c r="A7" s="9" t="s">
        <v>103</v>
      </c>
      <c r="B7" s="9" t="s">
        <v>214</v>
      </c>
      <c r="C7" s="9" t="s">
        <v>215</v>
      </c>
      <c r="D7" t="s">
        <v>220</v>
      </c>
    </row>
    <row r="8" spans="1:4" x14ac:dyDescent="0.25">
      <c r="A8" s="10" t="s">
        <v>219</v>
      </c>
      <c r="B8" s="10" t="s">
        <v>214</v>
      </c>
      <c r="C8" s="10" t="s">
        <v>215</v>
      </c>
      <c r="D8" t="s">
        <v>220</v>
      </c>
    </row>
    <row r="9" spans="1:4" x14ac:dyDescent="0.25">
      <c r="A9" s="9" t="s">
        <v>86</v>
      </c>
      <c r="B9" s="9" t="s">
        <v>214</v>
      </c>
      <c r="C9" s="9" t="s">
        <v>215</v>
      </c>
      <c r="D9" t="s">
        <v>220</v>
      </c>
    </row>
    <row r="10" spans="1:4" x14ac:dyDescent="0.25">
      <c r="A10" s="10" t="s">
        <v>83</v>
      </c>
      <c r="B10" s="10" t="s">
        <v>214</v>
      </c>
      <c r="C10" s="10" t="s">
        <v>215</v>
      </c>
      <c r="D10" t="s">
        <v>220</v>
      </c>
    </row>
    <row r="11" spans="1:4" x14ac:dyDescent="0.25">
      <c r="A11" s="9" t="s">
        <v>101</v>
      </c>
      <c r="B11" s="9" t="s">
        <v>214</v>
      </c>
      <c r="C11" s="9" t="s">
        <v>215</v>
      </c>
      <c r="D11" t="s">
        <v>220</v>
      </c>
    </row>
    <row r="12" spans="1:4" x14ac:dyDescent="0.25">
      <c r="A12" s="10" t="s">
        <v>98</v>
      </c>
      <c r="B12" s="10" t="s">
        <v>214</v>
      </c>
      <c r="C12" s="10" t="s">
        <v>215</v>
      </c>
      <c r="D12" t="s">
        <v>220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2022-10-10T08:59:02Z</cp:lastPrinted>
  <dcterms:created xsi:type="dcterms:W3CDTF">2022-09-01T03:28:16Z</dcterms:created>
  <dcterms:modified xsi:type="dcterms:W3CDTF">2022-10-26T12:53:07Z</dcterms:modified>
</cp:coreProperties>
</file>